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Cộng đồng\Form quy trình\"/>
    </mc:Choice>
  </mc:AlternateContent>
  <xr:revisionPtr revIDLastSave="0" documentId="8_{A417EDAE-4629-482C-91A7-E1D9CE599132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THÁNG... NĂM...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V59" i="3" l="1"/>
  <c r="AF59" i="3"/>
  <c r="P59" i="3"/>
  <c r="G59" i="3"/>
  <c r="AL58" i="3"/>
  <c r="AL57" i="3" s="1"/>
  <c r="AK58" i="3"/>
  <c r="AJ58" i="3"/>
  <c r="AM58" i="3" s="1"/>
  <c r="AM57" i="3" s="1"/>
  <c r="AI58" i="3"/>
  <c r="AH58" i="3"/>
  <c r="AG58" i="3"/>
  <c r="AA58" i="3"/>
  <c r="Z58" i="3"/>
  <c r="Y58" i="3"/>
  <c r="X58" i="3"/>
  <c r="W58" i="3"/>
  <c r="V58" i="3"/>
  <c r="U58" i="3"/>
  <c r="T58" i="3"/>
  <c r="S58" i="3"/>
  <c r="R58" i="3"/>
  <c r="O58" i="3"/>
  <c r="Q58" i="3" s="1"/>
  <c r="Q57" i="3" s="1"/>
  <c r="BD57" i="3"/>
  <c r="BB57" i="3"/>
  <c r="BA57" i="3"/>
  <c r="AY57" i="3"/>
  <c r="AX57" i="3"/>
  <c r="AW57" i="3"/>
  <c r="AV57" i="3"/>
  <c r="AU57" i="3"/>
  <c r="AT57" i="3"/>
  <c r="AR57" i="3"/>
  <c r="AN57" i="3"/>
  <c r="AK57" i="3"/>
  <c r="AI57" i="3"/>
  <c r="AH57" i="3"/>
  <c r="AG57" i="3"/>
  <c r="AF57" i="3"/>
  <c r="AD57" i="3"/>
  <c r="AC57" i="3"/>
  <c r="AB57" i="3"/>
  <c r="P57" i="3"/>
  <c r="O57" i="3"/>
  <c r="N57" i="3"/>
  <c r="M57" i="3"/>
  <c r="I57" i="3"/>
  <c r="H57" i="3"/>
  <c r="G57" i="3"/>
  <c r="F57" i="3"/>
  <c r="E57" i="3"/>
  <c r="AL56" i="3"/>
  <c r="AK56" i="3"/>
  <c r="AJ56" i="3"/>
  <c r="AM56" i="3" s="1"/>
  <c r="AI56" i="3"/>
  <c r="AH56" i="3"/>
  <c r="AG56" i="3"/>
  <c r="O56" i="3"/>
  <c r="AL55" i="3"/>
  <c r="AK55" i="3"/>
  <c r="AJ55" i="3"/>
  <c r="AM55" i="3" s="1"/>
  <c r="AI55" i="3"/>
  <c r="AH55" i="3"/>
  <c r="AG55" i="3"/>
  <c r="Z55" i="3"/>
  <c r="Y55" i="3"/>
  <c r="X55" i="3"/>
  <c r="W55" i="3"/>
  <c r="V55" i="3"/>
  <c r="U55" i="3"/>
  <c r="T55" i="3"/>
  <c r="S55" i="3"/>
  <c r="R55" i="3"/>
  <c r="AA55" i="3" s="1"/>
  <c r="Q55" i="3"/>
  <c r="O55" i="3"/>
  <c r="AM54" i="3"/>
  <c r="AL54" i="3"/>
  <c r="AK54" i="3"/>
  <c r="AJ54" i="3"/>
  <c r="AI54" i="3"/>
  <c r="AH54" i="3"/>
  <c r="AG54" i="3"/>
  <c r="Z54" i="3"/>
  <c r="Y54" i="3"/>
  <c r="X54" i="3"/>
  <c r="W54" i="3"/>
  <c r="V54" i="3"/>
  <c r="U54" i="3"/>
  <c r="T54" i="3"/>
  <c r="S54" i="3"/>
  <c r="R54" i="3"/>
  <c r="O54" i="3"/>
  <c r="Q54" i="3" s="1"/>
  <c r="AL53" i="3"/>
  <c r="AK53" i="3"/>
  <c r="AJ53" i="3"/>
  <c r="AM53" i="3" s="1"/>
  <c r="AI53" i="3"/>
  <c r="AH53" i="3"/>
  <c r="AG53" i="3"/>
  <c r="Z53" i="3"/>
  <c r="Y53" i="3"/>
  <c r="X53" i="3"/>
  <c r="W53" i="3"/>
  <c r="AU53" i="3" s="1"/>
  <c r="V53" i="3"/>
  <c r="U53" i="3"/>
  <c r="T53" i="3"/>
  <c r="AA53" i="3" s="1"/>
  <c r="S53" i="3"/>
  <c r="R53" i="3"/>
  <c r="O53" i="3"/>
  <c r="Q53" i="3" s="1"/>
  <c r="AU52" i="3"/>
  <c r="AL52" i="3"/>
  <c r="AK52" i="3"/>
  <c r="AJ52" i="3"/>
  <c r="AM52" i="3" s="1"/>
  <c r="AI52" i="3"/>
  <c r="AH52" i="3"/>
  <c r="AG52" i="3"/>
  <c r="Z52" i="3"/>
  <c r="Y52" i="3"/>
  <c r="X52" i="3"/>
  <c r="W52" i="3"/>
  <c r="V52" i="3"/>
  <c r="U52" i="3"/>
  <c r="T52" i="3"/>
  <c r="S52" i="3"/>
  <c r="R52" i="3"/>
  <c r="AA52" i="3" s="1"/>
  <c r="Q52" i="3"/>
  <c r="O52" i="3"/>
  <c r="AU51" i="3"/>
  <c r="AL51" i="3"/>
  <c r="AK51" i="3"/>
  <c r="AJ51" i="3"/>
  <c r="AM51" i="3" s="1"/>
  <c r="AI51" i="3"/>
  <c r="AH51" i="3"/>
  <c r="AG51" i="3"/>
  <c r="Z51" i="3"/>
  <c r="Y51" i="3"/>
  <c r="AA51" i="3" s="1"/>
  <c r="X51" i="3"/>
  <c r="W51" i="3"/>
  <c r="V51" i="3"/>
  <c r="U51" i="3"/>
  <c r="T51" i="3"/>
  <c r="S51" i="3"/>
  <c r="R51" i="3"/>
  <c r="O51" i="3"/>
  <c r="Q51" i="3" s="1"/>
  <c r="AL50" i="3"/>
  <c r="AK50" i="3"/>
  <c r="AJ50" i="3"/>
  <c r="AM50" i="3" s="1"/>
  <c r="AI50" i="3"/>
  <c r="AH50" i="3"/>
  <c r="AG50" i="3"/>
  <c r="Z50" i="3"/>
  <c r="Y50" i="3"/>
  <c r="X50" i="3"/>
  <c r="W50" i="3"/>
  <c r="AU50" i="3" s="1"/>
  <c r="V50" i="3"/>
  <c r="U50" i="3"/>
  <c r="T50" i="3"/>
  <c r="S50" i="3"/>
  <c r="AA50" i="3" s="1"/>
  <c r="R50" i="3"/>
  <c r="Q50" i="3"/>
  <c r="O50" i="3"/>
  <c r="AU49" i="3"/>
  <c r="AM49" i="3"/>
  <c r="AL49" i="3"/>
  <c r="AK49" i="3"/>
  <c r="AJ49" i="3"/>
  <c r="AI49" i="3"/>
  <c r="AH49" i="3"/>
  <c r="AG49" i="3"/>
  <c r="AB49" i="3"/>
  <c r="AC49" i="3" s="1"/>
  <c r="Z49" i="3"/>
  <c r="Y49" i="3"/>
  <c r="X49" i="3"/>
  <c r="W49" i="3"/>
  <c r="V49" i="3"/>
  <c r="U49" i="3"/>
  <c r="T49" i="3"/>
  <c r="S49" i="3"/>
  <c r="AA49" i="3" s="1"/>
  <c r="R49" i="3"/>
  <c r="Q49" i="3"/>
  <c r="O49" i="3"/>
  <c r="AL48" i="3"/>
  <c r="AK48" i="3"/>
  <c r="AM48" i="3" s="1"/>
  <c r="AJ48" i="3"/>
  <c r="AI48" i="3"/>
  <c r="AH48" i="3"/>
  <c r="AG48" i="3"/>
  <c r="Z48" i="3"/>
  <c r="Y48" i="3"/>
  <c r="X48" i="3"/>
  <c r="W48" i="3"/>
  <c r="AD48" i="3" s="1"/>
  <c r="AE48" i="3" s="1"/>
  <c r="AO48" i="3" s="1"/>
  <c r="AP48" i="3" s="1"/>
  <c r="AQ48" i="3" s="1"/>
  <c r="V48" i="3"/>
  <c r="U48" i="3"/>
  <c r="T48" i="3"/>
  <c r="S48" i="3"/>
  <c r="AA48" i="3" s="1"/>
  <c r="AB48" i="3" s="1"/>
  <c r="AC48" i="3" s="1"/>
  <c r="R48" i="3"/>
  <c r="Q48" i="3"/>
  <c r="O48" i="3"/>
  <c r="AL47" i="3"/>
  <c r="AK47" i="3"/>
  <c r="AJ47" i="3"/>
  <c r="AM47" i="3" s="1"/>
  <c r="AI47" i="3"/>
  <c r="AH47" i="3"/>
  <c r="AG47" i="3"/>
  <c r="Z47" i="3"/>
  <c r="Y47" i="3"/>
  <c r="X47" i="3"/>
  <c r="W47" i="3"/>
  <c r="V47" i="3"/>
  <c r="U47" i="3"/>
  <c r="T47" i="3"/>
  <c r="S47" i="3"/>
  <c r="R47" i="3"/>
  <c r="Q47" i="3"/>
  <c r="O47" i="3"/>
  <c r="AM46" i="3"/>
  <c r="AL46" i="3"/>
  <c r="AK46" i="3"/>
  <c r="AJ46" i="3"/>
  <c r="AI46" i="3"/>
  <c r="AH46" i="3"/>
  <c r="AG46" i="3"/>
  <c r="Z46" i="3"/>
  <c r="Y46" i="3"/>
  <c r="X46" i="3"/>
  <c r="W46" i="3"/>
  <c r="V46" i="3"/>
  <c r="U46" i="3"/>
  <c r="T46" i="3"/>
  <c r="S46" i="3"/>
  <c r="R46" i="3"/>
  <c r="O46" i="3"/>
  <c r="Q46" i="3" s="1"/>
  <c r="AL45" i="3"/>
  <c r="AK45" i="3"/>
  <c r="AJ45" i="3"/>
  <c r="AI45" i="3"/>
  <c r="AH45" i="3"/>
  <c r="AG45" i="3"/>
  <c r="Z45" i="3"/>
  <c r="Y45" i="3"/>
  <c r="X45" i="3"/>
  <c r="W45" i="3"/>
  <c r="AU45" i="3" s="1"/>
  <c r="V45" i="3"/>
  <c r="U45" i="3"/>
  <c r="T45" i="3"/>
  <c r="S45" i="3"/>
  <c r="AA45" i="3" s="1"/>
  <c r="R45" i="3"/>
  <c r="O45" i="3"/>
  <c r="Q45" i="3" s="1"/>
  <c r="AU44" i="3"/>
  <c r="AL44" i="3"/>
  <c r="AK44" i="3"/>
  <c r="AJ44" i="3"/>
  <c r="AM44" i="3" s="1"/>
  <c r="AI44" i="3"/>
  <c r="AI37" i="3" s="1"/>
  <c r="AH44" i="3"/>
  <c r="AG44" i="3"/>
  <c r="Z44" i="3"/>
  <c r="Y44" i="3"/>
  <c r="X44" i="3"/>
  <c r="W44" i="3"/>
  <c r="V44" i="3"/>
  <c r="U44" i="3"/>
  <c r="T44" i="3"/>
  <c r="S44" i="3"/>
  <c r="R44" i="3"/>
  <c r="AA44" i="3" s="1"/>
  <c r="Q44" i="3"/>
  <c r="O44" i="3"/>
  <c r="AU43" i="3"/>
  <c r="AL43" i="3"/>
  <c r="AK43" i="3"/>
  <c r="AJ43" i="3"/>
  <c r="AM43" i="3" s="1"/>
  <c r="AI43" i="3"/>
  <c r="AH43" i="3"/>
  <c r="AG43" i="3"/>
  <c r="Z43" i="3"/>
  <c r="Y43" i="3"/>
  <c r="AA43" i="3" s="1"/>
  <c r="X43" i="3"/>
  <c r="W43" i="3"/>
  <c r="V43" i="3"/>
  <c r="U43" i="3"/>
  <c r="T43" i="3"/>
  <c r="S43" i="3"/>
  <c r="R43" i="3"/>
  <c r="O43" i="3"/>
  <c r="Q43" i="3" s="1"/>
  <c r="AL42" i="3"/>
  <c r="AK42" i="3"/>
  <c r="AJ42" i="3"/>
  <c r="AM42" i="3" s="1"/>
  <c r="AI42" i="3"/>
  <c r="AH42" i="3"/>
  <c r="AG42" i="3"/>
  <c r="Z42" i="3"/>
  <c r="Y42" i="3"/>
  <c r="X42" i="3"/>
  <c r="W42" i="3"/>
  <c r="AU42" i="3" s="1"/>
  <c r="V42" i="3"/>
  <c r="U42" i="3"/>
  <c r="T42" i="3"/>
  <c r="S42" i="3"/>
  <c r="AA42" i="3" s="1"/>
  <c r="R42" i="3"/>
  <c r="Q42" i="3"/>
  <c r="O42" i="3"/>
  <c r="AU41" i="3"/>
  <c r="AM41" i="3"/>
  <c r="AL41" i="3"/>
  <c r="AK41" i="3"/>
  <c r="AJ41" i="3"/>
  <c r="AI41" i="3"/>
  <c r="AH41" i="3"/>
  <c r="AG41" i="3"/>
  <c r="Z41" i="3"/>
  <c r="Y41" i="3"/>
  <c r="X41" i="3"/>
  <c r="W41" i="3"/>
  <c r="V41" i="3"/>
  <c r="U41" i="3"/>
  <c r="T41" i="3"/>
  <c r="S41" i="3"/>
  <c r="AA41" i="3" s="1"/>
  <c r="R41" i="3"/>
  <c r="Q41" i="3"/>
  <c r="O41" i="3"/>
  <c r="AL40" i="3"/>
  <c r="AK40" i="3"/>
  <c r="AM40" i="3" s="1"/>
  <c r="AJ40" i="3"/>
  <c r="AI40" i="3"/>
  <c r="AH40" i="3"/>
  <c r="AG40" i="3"/>
  <c r="Z40" i="3"/>
  <c r="Y40" i="3"/>
  <c r="X40" i="3"/>
  <c r="W40" i="3"/>
  <c r="V40" i="3"/>
  <c r="U40" i="3"/>
  <c r="T40" i="3"/>
  <c r="S40" i="3"/>
  <c r="AA40" i="3" s="1"/>
  <c r="AB40" i="3" s="1"/>
  <c r="AC40" i="3" s="1"/>
  <c r="R40" i="3"/>
  <c r="Q40" i="3"/>
  <c r="O40" i="3"/>
  <c r="AL39" i="3"/>
  <c r="AK39" i="3"/>
  <c r="AJ39" i="3"/>
  <c r="AM39" i="3" s="1"/>
  <c r="AI39" i="3"/>
  <c r="AH39" i="3"/>
  <c r="AG39" i="3"/>
  <c r="Z39" i="3"/>
  <c r="Y39" i="3"/>
  <c r="X39" i="3"/>
  <c r="W39" i="3"/>
  <c r="V39" i="3"/>
  <c r="U39" i="3"/>
  <c r="T39" i="3"/>
  <c r="S39" i="3"/>
  <c r="R39" i="3"/>
  <c r="AA39" i="3" s="1"/>
  <c r="Q39" i="3"/>
  <c r="O39" i="3"/>
  <c r="AM38" i="3"/>
  <c r="AL38" i="3"/>
  <c r="AL37" i="3" s="1"/>
  <c r="AK38" i="3"/>
  <c r="AK37" i="3" s="1"/>
  <c r="AJ38" i="3"/>
  <c r="AJ37" i="3" s="1"/>
  <c r="AI38" i="3"/>
  <c r="AH38" i="3"/>
  <c r="AH37" i="3" s="1"/>
  <c r="AG38" i="3"/>
  <c r="Z38" i="3"/>
  <c r="Y38" i="3"/>
  <c r="X38" i="3"/>
  <c r="W38" i="3"/>
  <c r="V38" i="3"/>
  <c r="U38" i="3"/>
  <c r="T38" i="3"/>
  <c r="S38" i="3"/>
  <c r="R38" i="3"/>
  <c r="AA38" i="3" s="1"/>
  <c r="O38" i="3"/>
  <c r="Q38" i="3" s="1"/>
  <c r="BD37" i="3"/>
  <c r="BD59" i="3" s="1"/>
  <c r="BB37" i="3"/>
  <c r="BA37" i="3"/>
  <c r="AV37" i="3"/>
  <c r="AN37" i="3"/>
  <c r="AF37" i="3"/>
  <c r="P37" i="3"/>
  <c r="N37" i="3"/>
  <c r="M37" i="3"/>
  <c r="I37" i="3"/>
  <c r="H37" i="3"/>
  <c r="G37" i="3"/>
  <c r="F37" i="3"/>
  <c r="E37" i="3"/>
  <c r="AZ36" i="3"/>
  <c r="AP36" i="3"/>
  <c r="AM36" i="3"/>
  <c r="AL36" i="3"/>
  <c r="AK36" i="3"/>
  <c r="AJ36" i="3"/>
  <c r="AI36" i="3"/>
  <c r="AH36" i="3"/>
  <c r="AG36" i="3"/>
  <c r="AL35" i="3"/>
  <c r="AK35" i="3"/>
  <c r="AJ35" i="3"/>
  <c r="AI35" i="3"/>
  <c r="AH35" i="3"/>
  <c r="AG35" i="3"/>
  <c r="Z35" i="3"/>
  <c r="Y35" i="3"/>
  <c r="X35" i="3"/>
  <c r="W35" i="3"/>
  <c r="AU35" i="3" s="1"/>
  <c r="V35" i="3"/>
  <c r="U35" i="3"/>
  <c r="T35" i="3"/>
  <c r="S35" i="3"/>
  <c r="R35" i="3"/>
  <c r="O35" i="3"/>
  <c r="Q35" i="3" s="1"/>
  <c r="AL34" i="3"/>
  <c r="AK34" i="3"/>
  <c r="AJ34" i="3"/>
  <c r="AM34" i="3" s="1"/>
  <c r="AI34" i="3"/>
  <c r="AH34" i="3"/>
  <c r="AG34" i="3"/>
  <c r="Z34" i="3"/>
  <c r="Y34" i="3"/>
  <c r="X34" i="3"/>
  <c r="W34" i="3"/>
  <c r="V34" i="3"/>
  <c r="U34" i="3"/>
  <c r="T34" i="3"/>
  <c r="S34" i="3"/>
  <c r="R34" i="3"/>
  <c r="AA34" i="3" s="1"/>
  <c r="Q34" i="3"/>
  <c r="O34" i="3"/>
  <c r="AU33" i="3"/>
  <c r="AL33" i="3"/>
  <c r="AK33" i="3"/>
  <c r="AJ33" i="3"/>
  <c r="AM33" i="3" s="1"/>
  <c r="AI33" i="3"/>
  <c r="AH33" i="3"/>
  <c r="AG33" i="3"/>
  <c r="Z33" i="3"/>
  <c r="Y33" i="3"/>
  <c r="X33" i="3"/>
  <c r="W33" i="3"/>
  <c r="V33" i="3"/>
  <c r="U33" i="3"/>
  <c r="AA33" i="3" s="1"/>
  <c r="T33" i="3"/>
  <c r="S33" i="3"/>
  <c r="R33" i="3"/>
  <c r="O33" i="3"/>
  <c r="Q33" i="3" s="1"/>
  <c r="AL32" i="3"/>
  <c r="AK32" i="3"/>
  <c r="AJ32" i="3"/>
  <c r="AM32" i="3" s="1"/>
  <c r="AI32" i="3"/>
  <c r="AH32" i="3"/>
  <c r="AG32" i="3"/>
  <c r="Z32" i="3"/>
  <c r="Y32" i="3"/>
  <c r="X32" i="3"/>
  <c r="W32" i="3"/>
  <c r="AU32" i="3" s="1"/>
  <c r="V32" i="3"/>
  <c r="U32" i="3"/>
  <c r="T32" i="3"/>
  <c r="S32" i="3"/>
  <c r="AA32" i="3" s="1"/>
  <c r="R32" i="3"/>
  <c r="Q32" i="3"/>
  <c r="O32" i="3"/>
  <c r="AU31" i="3"/>
  <c r="AM31" i="3"/>
  <c r="AL31" i="3"/>
  <c r="AK31" i="3"/>
  <c r="AJ31" i="3"/>
  <c r="AI31" i="3"/>
  <c r="AH31" i="3"/>
  <c r="AG31" i="3"/>
  <c r="AB31" i="3"/>
  <c r="AC31" i="3" s="1"/>
  <c r="Z31" i="3"/>
  <c r="Y31" i="3"/>
  <c r="X31" i="3"/>
  <c r="W31" i="3"/>
  <c r="AD31" i="3" s="1"/>
  <c r="AE31" i="3" s="1"/>
  <c r="AO31" i="3" s="1"/>
  <c r="AP31" i="3" s="1"/>
  <c r="AQ31" i="3" s="1"/>
  <c r="V31" i="3"/>
  <c r="U31" i="3"/>
  <c r="T31" i="3"/>
  <c r="S31" i="3"/>
  <c r="AA31" i="3" s="1"/>
  <c r="R31" i="3"/>
  <c r="Q31" i="3"/>
  <c r="O31" i="3"/>
  <c r="AL30" i="3"/>
  <c r="AK30" i="3"/>
  <c r="AM30" i="3" s="1"/>
  <c r="AJ30" i="3"/>
  <c r="AI30" i="3"/>
  <c r="AH30" i="3"/>
  <c r="AG30" i="3"/>
  <c r="Z30" i="3"/>
  <c r="Y30" i="3"/>
  <c r="X30" i="3"/>
  <c r="W30" i="3"/>
  <c r="V30" i="3"/>
  <c r="U30" i="3"/>
  <c r="T30" i="3"/>
  <c r="S30" i="3"/>
  <c r="AA30" i="3" s="1"/>
  <c r="AB30" i="3" s="1"/>
  <c r="AC30" i="3" s="1"/>
  <c r="R30" i="3"/>
  <c r="Q30" i="3"/>
  <c r="O30" i="3"/>
  <c r="AL29" i="3"/>
  <c r="AK29" i="3"/>
  <c r="AJ29" i="3"/>
  <c r="AM29" i="3" s="1"/>
  <c r="AI29" i="3"/>
  <c r="AH29" i="3"/>
  <c r="AG29" i="3"/>
  <c r="Z29" i="3"/>
  <c r="Y29" i="3"/>
  <c r="X29" i="3"/>
  <c r="W29" i="3"/>
  <c r="V29" i="3"/>
  <c r="U29" i="3"/>
  <c r="T29" i="3"/>
  <c r="S29" i="3"/>
  <c r="R29" i="3"/>
  <c r="Q29" i="3"/>
  <c r="O29" i="3"/>
  <c r="AM28" i="3"/>
  <c r="AL28" i="3"/>
  <c r="AK28" i="3"/>
  <c r="AJ28" i="3"/>
  <c r="AI28" i="3"/>
  <c r="AH28" i="3"/>
  <c r="AG28" i="3"/>
  <c r="Z28" i="3"/>
  <c r="Y28" i="3"/>
  <c r="X28" i="3"/>
  <c r="W28" i="3"/>
  <c r="V28" i="3"/>
  <c r="U28" i="3"/>
  <c r="T28" i="3"/>
  <c r="S28" i="3"/>
  <c r="R28" i="3"/>
  <c r="O28" i="3"/>
  <c r="Q28" i="3" s="1"/>
  <c r="AL27" i="3"/>
  <c r="AK27" i="3"/>
  <c r="AJ27" i="3"/>
  <c r="AI27" i="3"/>
  <c r="AH27" i="3"/>
  <c r="AG27" i="3"/>
  <c r="Z27" i="3"/>
  <c r="Y27" i="3"/>
  <c r="X27" i="3"/>
  <c r="W27" i="3"/>
  <c r="AU27" i="3" s="1"/>
  <c r="V27" i="3"/>
  <c r="U27" i="3"/>
  <c r="T27" i="3"/>
  <c r="S27" i="3"/>
  <c r="R27" i="3"/>
  <c r="O27" i="3"/>
  <c r="Q27" i="3" s="1"/>
  <c r="AU26" i="3"/>
  <c r="AL26" i="3"/>
  <c r="AK26" i="3"/>
  <c r="AJ26" i="3"/>
  <c r="AM26" i="3" s="1"/>
  <c r="AI26" i="3"/>
  <c r="AH26" i="3"/>
  <c r="AG26" i="3"/>
  <c r="AB26" i="3"/>
  <c r="AC26" i="3" s="1"/>
  <c r="AD26" i="3" s="1"/>
  <c r="AE26" i="3" s="1"/>
  <c r="AO26" i="3" s="1"/>
  <c r="AP26" i="3" s="1"/>
  <c r="AQ26" i="3" s="1"/>
  <c r="Z26" i="3"/>
  <c r="Y26" i="3"/>
  <c r="X26" i="3"/>
  <c r="W26" i="3"/>
  <c r="V26" i="3"/>
  <c r="U26" i="3"/>
  <c r="T26" i="3"/>
  <c r="S26" i="3"/>
  <c r="R26" i="3"/>
  <c r="AA26" i="3" s="1"/>
  <c r="Q26" i="3"/>
  <c r="O26" i="3"/>
  <c r="AU25" i="3"/>
  <c r="AL25" i="3"/>
  <c r="AK25" i="3"/>
  <c r="AJ25" i="3"/>
  <c r="AM25" i="3" s="1"/>
  <c r="AI25" i="3"/>
  <c r="AH25" i="3"/>
  <c r="AG25" i="3"/>
  <c r="Z25" i="3"/>
  <c r="Y25" i="3"/>
  <c r="X25" i="3"/>
  <c r="W25" i="3"/>
  <c r="V25" i="3"/>
  <c r="U25" i="3"/>
  <c r="AA25" i="3" s="1"/>
  <c r="T25" i="3"/>
  <c r="S25" i="3"/>
  <c r="R25" i="3"/>
  <c r="O25" i="3"/>
  <c r="Q25" i="3" s="1"/>
  <c r="AL24" i="3"/>
  <c r="AK24" i="3"/>
  <c r="AJ24" i="3"/>
  <c r="AM24" i="3" s="1"/>
  <c r="AI24" i="3"/>
  <c r="AH24" i="3"/>
  <c r="AG24" i="3"/>
  <c r="Z24" i="3"/>
  <c r="Y24" i="3"/>
  <c r="X24" i="3"/>
  <c r="W24" i="3"/>
  <c r="AU24" i="3" s="1"/>
  <c r="V24" i="3"/>
  <c r="U24" i="3"/>
  <c r="T24" i="3"/>
  <c r="S24" i="3"/>
  <c r="AA24" i="3" s="1"/>
  <c r="AB24" i="3" s="1"/>
  <c r="AC24" i="3" s="1"/>
  <c r="R24" i="3"/>
  <c r="Q24" i="3"/>
  <c r="O24" i="3"/>
  <c r="AU23" i="3"/>
  <c r="AL23" i="3"/>
  <c r="AM23" i="3" s="1"/>
  <c r="AK23" i="3"/>
  <c r="AJ23" i="3"/>
  <c r="AI23" i="3"/>
  <c r="AH23" i="3"/>
  <c r="AG23" i="3"/>
  <c r="Z23" i="3"/>
  <c r="Y23" i="3"/>
  <c r="X23" i="3"/>
  <c r="W23" i="3"/>
  <c r="V23" i="3"/>
  <c r="U23" i="3"/>
  <c r="T23" i="3"/>
  <c r="S23" i="3"/>
  <c r="R23" i="3"/>
  <c r="Q23" i="3"/>
  <c r="O23" i="3"/>
  <c r="AL22" i="3"/>
  <c r="AK22" i="3"/>
  <c r="AM22" i="3" s="1"/>
  <c r="AJ22" i="3"/>
  <c r="AI22" i="3"/>
  <c r="AH22" i="3"/>
  <c r="AG22" i="3"/>
  <c r="Z22" i="3"/>
  <c r="Y22" i="3"/>
  <c r="X22" i="3"/>
  <c r="W22" i="3"/>
  <c r="V22" i="3"/>
  <c r="U22" i="3"/>
  <c r="T22" i="3"/>
  <c r="S22" i="3"/>
  <c r="R22" i="3"/>
  <c r="Q22" i="3"/>
  <c r="O22" i="3"/>
  <c r="AL21" i="3"/>
  <c r="AK21" i="3"/>
  <c r="AJ21" i="3"/>
  <c r="AM21" i="3" s="1"/>
  <c r="AI21" i="3"/>
  <c r="AH21" i="3"/>
  <c r="AG21" i="3"/>
  <c r="Z21" i="3"/>
  <c r="Y21" i="3"/>
  <c r="X21" i="3"/>
  <c r="W21" i="3"/>
  <c r="V21" i="3"/>
  <c r="U21" i="3"/>
  <c r="T21" i="3"/>
  <c r="S21" i="3"/>
  <c r="R21" i="3"/>
  <c r="AA21" i="3" s="1"/>
  <c r="Q21" i="3"/>
  <c r="O21" i="3"/>
  <c r="AM20" i="3"/>
  <c r="AL20" i="3"/>
  <c r="AK20" i="3"/>
  <c r="AJ20" i="3"/>
  <c r="AI20" i="3"/>
  <c r="AH20" i="3"/>
  <c r="AG20" i="3"/>
  <c r="Z20" i="3"/>
  <c r="Y20" i="3"/>
  <c r="X20" i="3"/>
  <c r="W20" i="3"/>
  <c r="V20" i="3"/>
  <c r="U20" i="3"/>
  <c r="T20" i="3"/>
  <c r="S20" i="3"/>
  <c r="R20" i="3"/>
  <c r="AA20" i="3" s="1"/>
  <c r="O20" i="3"/>
  <c r="Q20" i="3" s="1"/>
  <c r="AU19" i="3"/>
  <c r="AL19" i="3"/>
  <c r="AM19" i="3" s="1"/>
  <c r="AK19" i="3"/>
  <c r="AJ19" i="3"/>
  <c r="AI19" i="3"/>
  <c r="AH19" i="3"/>
  <c r="AG19" i="3"/>
  <c r="Z19" i="3"/>
  <c r="Y19" i="3"/>
  <c r="X19" i="3"/>
  <c r="W19" i="3"/>
  <c r="V19" i="3"/>
  <c r="U19" i="3"/>
  <c r="T19" i="3"/>
  <c r="S19" i="3"/>
  <c r="R19" i="3"/>
  <c r="Q19" i="3"/>
  <c r="O19" i="3"/>
  <c r="AU18" i="3"/>
  <c r="AL18" i="3"/>
  <c r="AM18" i="3" s="1"/>
  <c r="AK18" i="3"/>
  <c r="AJ18" i="3"/>
  <c r="AI18" i="3"/>
  <c r="AH18" i="3"/>
  <c r="AG18" i="3"/>
  <c r="Z18" i="3"/>
  <c r="Y18" i="3"/>
  <c r="X18" i="3"/>
  <c r="W18" i="3"/>
  <c r="V18" i="3"/>
  <c r="U18" i="3"/>
  <c r="T18" i="3"/>
  <c r="S18" i="3"/>
  <c r="R18" i="3"/>
  <c r="O18" i="3"/>
  <c r="Q18" i="3" s="1"/>
  <c r="A18" i="3"/>
  <c r="A19" i="3" s="1"/>
  <c r="BH17" i="3"/>
  <c r="BI17" i="3" s="1"/>
  <c r="BF17" i="3"/>
  <c r="AL17" i="3"/>
  <c r="AK17" i="3"/>
  <c r="AJ17" i="3"/>
  <c r="AI17" i="3"/>
  <c r="AH17" i="3"/>
  <c r="AG17" i="3"/>
  <c r="Z17" i="3"/>
  <c r="Y17" i="3"/>
  <c r="X17" i="3"/>
  <c r="W17" i="3"/>
  <c r="V17" i="3"/>
  <c r="U17" i="3"/>
  <c r="T17" i="3"/>
  <c r="S17" i="3"/>
  <c r="R17" i="3"/>
  <c r="AA17" i="3" s="1"/>
  <c r="Q17" i="3"/>
  <c r="O17" i="3"/>
  <c r="BI16" i="3"/>
  <c r="BF16" i="3"/>
  <c r="BH16" i="3" s="1"/>
  <c r="AM16" i="3"/>
  <c r="AL16" i="3"/>
  <c r="AK16" i="3"/>
  <c r="AJ16" i="3"/>
  <c r="AI16" i="3"/>
  <c r="AH16" i="3"/>
  <c r="AG16" i="3"/>
  <c r="AA16" i="3"/>
  <c r="Z16" i="3"/>
  <c r="Y16" i="3"/>
  <c r="X16" i="3"/>
  <c r="W16" i="3"/>
  <c r="V16" i="3"/>
  <c r="U16" i="3"/>
  <c r="T16" i="3"/>
  <c r="S16" i="3"/>
  <c r="R16" i="3"/>
  <c r="O16" i="3"/>
  <c r="Q16" i="3" s="1"/>
  <c r="BH15" i="3"/>
  <c r="BI15" i="3" s="1"/>
  <c r="AM15" i="3"/>
  <c r="AL15" i="3"/>
  <c r="AK15" i="3"/>
  <c r="AJ15" i="3"/>
  <c r="AI15" i="3"/>
  <c r="AH15" i="3"/>
  <c r="AG15" i="3"/>
  <c r="Z15" i="3"/>
  <c r="Y15" i="3"/>
  <c r="X15" i="3"/>
  <c r="W15" i="3"/>
  <c r="V15" i="3"/>
  <c r="V10" i="3" s="1"/>
  <c r="V59" i="3" s="1"/>
  <c r="U15" i="3"/>
  <c r="T15" i="3"/>
  <c r="S15" i="3"/>
  <c r="R15" i="3"/>
  <c r="O15" i="3"/>
  <c r="Q15" i="3" s="1"/>
  <c r="BI14" i="3"/>
  <c r="BH14" i="3"/>
  <c r="BF14" i="3"/>
  <c r="AU14" i="3"/>
  <c r="AL14" i="3"/>
  <c r="AL10" i="3" s="1"/>
  <c r="AL59" i="3" s="1"/>
  <c r="AK14" i="3"/>
  <c r="AJ14" i="3"/>
  <c r="AI14" i="3"/>
  <c r="AH14" i="3"/>
  <c r="AG14" i="3"/>
  <c r="Z14" i="3"/>
  <c r="Y14" i="3"/>
  <c r="Y10" i="3" s="1"/>
  <c r="Y59" i="3" s="1"/>
  <c r="X14" i="3"/>
  <c r="W14" i="3"/>
  <c r="V14" i="3"/>
  <c r="U14" i="3"/>
  <c r="T14" i="3"/>
  <c r="S14" i="3"/>
  <c r="R14" i="3"/>
  <c r="O14" i="3"/>
  <c r="Q14" i="3" s="1"/>
  <c r="A14" i="3"/>
  <c r="A15" i="3" s="1"/>
  <c r="A16" i="3" s="1"/>
  <c r="A17" i="3" s="1"/>
  <c r="BF13" i="3"/>
  <c r="BH13" i="3" s="1"/>
  <c r="BI13" i="3" s="1"/>
  <c r="AU13" i="3"/>
  <c r="AL13" i="3"/>
  <c r="AK13" i="3"/>
  <c r="AJ13" i="3"/>
  <c r="AM13" i="3" s="1"/>
  <c r="AI13" i="3"/>
  <c r="AH13" i="3"/>
  <c r="AG13" i="3"/>
  <c r="Z13" i="3"/>
  <c r="Y13" i="3"/>
  <c r="X13" i="3"/>
  <c r="W13" i="3"/>
  <c r="V13" i="3"/>
  <c r="U13" i="3"/>
  <c r="T13" i="3"/>
  <c r="S13" i="3"/>
  <c r="R13" i="3"/>
  <c r="O13" i="3"/>
  <c r="Q13" i="3" s="1"/>
  <c r="BF12" i="3"/>
  <c r="BH12" i="3" s="1"/>
  <c r="BI12" i="3" s="1"/>
  <c r="AU12" i="3"/>
  <c r="AL12" i="3"/>
  <c r="AK12" i="3"/>
  <c r="AM12" i="3" s="1"/>
  <c r="AJ12" i="3"/>
  <c r="AI12" i="3"/>
  <c r="AH12" i="3"/>
  <c r="AG12" i="3"/>
  <c r="Z12" i="3"/>
  <c r="Y12" i="3"/>
  <c r="X12" i="3"/>
  <c r="W12" i="3"/>
  <c r="V12" i="3"/>
  <c r="U12" i="3"/>
  <c r="U10" i="3" s="1"/>
  <c r="U59" i="3" s="1"/>
  <c r="T12" i="3"/>
  <c r="S12" i="3"/>
  <c r="R12" i="3"/>
  <c r="O12" i="3"/>
  <c r="Q12" i="3" s="1"/>
  <c r="BF11" i="3"/>
  <c r="BH11" i="3" s="1"/>
  <c r="BI11" i="3" s="1"/>
  <c r="AL11" i="3"/>
  <c r="AK11" i="3"/>
  <c r="AJ11" i="3"/>
  <c r="AI11" i="3"/>
  <c r="AH11" i="3"/>
  <c r="AG11" i="3"/>
  <c r="AG10" i="3" s="1"/>
  <c r="AG59" i="3" s="1"/>
  <c r="Z11" i="3"/>
  <c r="Y11" i="3"/>
  <c r="X11" i="3"/>
  <c r="W11" i="3"/>
  <c r="V11" i="3"/>
  <c r="U11" i="3"/>
  <c r="T11" i="3"/>
  <c r="S11" i="3"/>
  <c r="R11" i="3"/>
  <c r="O11" i="3"/>
  <c r="AY10" i="3"/>
  <c r="AX10" i="3"/>
  <c r="AX59" i="3" s="1"/>
  <c r="AW10" i="3"/>
  <c r="AW59" i="3" s="1"/>
  <c r="AV10" i="3"/>
  <c r="AR10" i="3"/>
  <c r="AR59" i="3" s="1"/>
  <c r="AN10" i="3"/>
  <c r="AN59" i="3" s="1"/>
  <c r="AK10" i="3"/>
  <c r="AK59" i="3" s="1"/>
  <c r="AF10" i="3"/>
  <c r="X10" i="3"/>
  <c r="X59" i="3" s="1"/>
  <c r="W10" i="3"/>
  <c r="W59" i="3" s="1"/>
  <c r="P10" i="3"/>
  <c r="N10" i="3"/>
  <c r="N59" i="3" s="1"/>
  <c r="M10" i="3"/>
  <c r="M59" i="3" s="1"/>
  <c r="L10" i="3"/>
  <c r="L59" i="3" s="1"/>
  <c r="K10" i="3"/>
  <c r="K59" i="3" s="1"/>
  <c r="J10" i="3"/>
  <c r="J59" i="3" s="1"/>
  <c r="I10" i="3"/>
  <c r="I59" i="3" s="1"/>
  <c r="H10" i="3"/>
  <c r="H59" i="3" s="1"/>
  <c r="G10" i="3"/>
  <c r="F10" i="3"/>
  <c r="F59" i="3" s="1"/>
  <c r="E10" i="3"/>
  <c r="E59" i="3" s="1"/>
  <c r="AD30" i="3" l="1"/>
  <c r="AE30" i="3" s="1"/>
  <c r="AO30" i="3" s="1"/>
  <c r="AP30" i="3" s="1"/>
  <c r="AQ30" i="3" s="1"/>
  <c r="AB43" i="3"/>
  <c r="AC43" i="3" s="1"/>
  <c r="AD43" i="3" s="1"/>
  <c r="AE43" i="3" s="1"/>
  <c r="AO43" i="3" s="1"/>
  <c r="AP43" i="3" s="1"/>
  <c r="AB21" i="3"/>
  <c r="AC21" i="3" s="1"/>
  <c r="AD21" i="3" s="1"/>
  <c r="AE21" i="3" s="1"/>
  <c r="AO21" i="3" s="1"/>
  <c r="AP21" i="3" s="1"/>
  <c r="AD55" i="3"/>
  <c r="AE55" i="3" s="1"/>
  <c r="AO55" i="3" s="1"/>
  <c r="AP55" i="3" s="1"/>
  <c r="AQ55" i="3" s="1"/>
  <c r="AA12" i="3"/>
  <c r="AM14" i="3"/>
  <c r="AU15" i="3"/>
  <c r="AM35" i="3"/>
  <c r="AB39" i="3"/>
  <c r="AC39" i="3" s="1"/>
  <c r="AD39" i="3" s="1"/>
  <c r="AE39" i="3" s="1"/>
  <c r="AO39" i="3" s="1"/>
  <c r="AP39" i="3" s="1"/>
  <c r="AA18" i="3"/>
  <c r="AS26" i="3"/>
  <c r="AM27" i="3"/>
  <c r="AA22" i="3"/>
  <c r="AD24" i="3"/>
  <c r="AE24" i="3" s="1"/>
  <c r="AO24" i="3" s="1"/>
  <c r="AP24" i="3" s="1"/>
  <c r="AQ24" i="3" s="1"/>
  <c r="AB32" i="3"/>
  <c r="AC32" i="3" s="1"/>
  <c r="AD32" i="3" s="1"/>
  <c r="AE32" i="3" s="1"/>
  <c r="AO32" i="3" s="1"/>
  <c r="AP32" i="3" s="1"/>
  <c r="AQ32" i="3" s="1"/>
  <c r="AS32" i="3"/>
  <c r="AB34" i="3"/>
  <c r="AC34" i="3" s="1"/>
  <c r="AH10" i="3"/>
  <c r="AH59" i="3" s="1"/>
  <c r="AI10" i="3"/>
  <c r="AI59" i="3" s="1"/>
  <c r="AA27" i="3"/>
  <c r="AA28" i="3"/>
  <c r="AB33" i="3"/>
  <c r="AC33" i="3" s="1"/>
  <c r="AS33" i="3"/>
  <c r="AA35" i="3"/>
  <c r="AG37" i="3"/>
  <c r="AD40" i="3"/>
  <c r="AE40" i="3" s="1"/>
  <c r="AO40" i="3" s="1"/>
  <c r="AP40" i="3" s="1"/>
  <c r="AD49" i="3"/>
  <c r="AE49" i="3" s="1"/>
  <c r="AO49" i="3" s="1"/>
  <c r="AP49" i="3" s="1"/>
  <c r="AQ49" i="3" s="1"/>
  <c r="AB50" i="3"/>
  <c r="AC50" i="3" s="1"/>
  <c r="AD50" i="3" s="1"/>
  <c r="AE50" i="3" s="1"/>
  <c r="AO50" i="3" s="1"/>
  <c r="AP50" i="3" s="1"/>
  <c r="AQ50" i="3" s="1"/>
  <c r="R10" i="3"/>
  <c r="R59" i="3" s="1"/>
  <c r="AA11" i="3"/>
  <c r="AY59" i="3"/>
  <c r="AM11" i="3"/>
  <c r="AM10" i="3" s="1"/>
  <c r="AM59" i="3" s="1"/>
  <c r="AJ10" i="3"/>
  <c r="AM17" i="3"/>
  <c r="AB25" i="3"/>
  <c r="AC25" i="3" s="1"/>
  <c r="AD25" i="3" s="1"/>
  <c r="AE25" i="3" s="1"/>
  <c r="AO25" i="3" s="1"/>
  <c r="AP25" i="3" s="1"/>
  <c r="AM45" i="3"/>
  <c r="AM37" i="3" s="1"/>
  <c r="AA23" i="3"/>
  <c r="O10" i="3"/>
  <c r="O59" i="3" s="1"/>
  <c r="AU16" i="3"/>
  <c r="AA19" i="3"/>
  <c r="AA29" i="3"/>
  <c r="AD33" i="3"/>
  <c r="AE33" i="3" s="1"/>
  <c r="AO33" i="3" s="1"/>
  <c r="AP33" i="3" s="1"/>
  <c r="AQ33" i="3" s="1"/>
  <c r="AD41" i="3"/>
  <c r="AE41" i="3" s="1"/>
  <c r="AO41" i="3" s="1"/>
  <c r="AP41" i="3" s="1"/>
  <c r="AQ41" i="3" s="1"/>
  <c r="AB42" i="3"/>
  <c r="AC42" i="3" s="1"/>
  <c r="AD42" i="3" s="1"/>
  <c r="AE42" i="3" s="1"/>
  <c r="AO42" i="3" s="1"/>
  <c r="AP42" i="3" s="1"/>
  <c r="AQ42" i="3" s="1"/>
  <c r="AB52" i="3"/>
  <c r="AC52" i="3" s="1"/>
  <c r="AD52" i="3" s="1"/>
  <c r="AE52" i="3" s="1"/>
  <c r="AO52" i="3" s="1"/>
  <c r="AP52" i="3" s="1"/>
  <c r="AQ52" i="3" s="1"/>
  <c r="AS52" i="3"/>
  <c r="AA57" i="3"/>
  <c r="AE58" i="3"/>
  <c r="Q11" i="3"/>
  <c r="Q10" i="3" s="1"/>
  <c r="Q59" i="3" s="1"/>
  <c r="Z10" i="3"/>
  <c r="Z59" i="3" s="1"/>
  <c r="AA13" i="3"/>
  <c r="AA54" i="3"/>
  <c r="AB17" i="3"/>
  <c r="AC17" i="3" s="1"/>
  <c r="AD17" i="3" s="1"/>
  <c r="AE17" i="3" s="1"/>
  <c r="AO17" i="3" s="1"/>
  <c r="AP17" i="3" s="1"/>
  <c r="AQ17" i="3" s="1"/>
  <c r="BJ17" i="3" s="1"/>
  <c r="AD34" i="3"/>
  <c r="AE34" i="3" s="1"/>
  <c r="AO34" i="3" s="1"/>
  <c r="AP34" i="3" s="1"/>
  <c r="AQ34" i="3" s="1"/>
  <c r="AB44" i="3"/>
  <c r="AC44" i="3" s="1"/>
  <c r="AD44" i="3" s="1"/>
  <c r="AE44" i="3" s="1"/>
  <c r="AO44" i="3" s="1"/>
  <c r="AP44" i="3" s="1"/>
  <c r="AQ44" i="3" s="1"/>
  <c r="AS44" i="3"/>
  <c r="AQ36" i="3"/>
  <c r="AA46" i="3"/>
  <c r="AB53" i="3"/>
  <c r="AC53" i="3" s="1"/>
  <c r="AD53" i="3" s="1"/>
  <c r="AE53" i="3" s="1"/>
  <c r="AO53" i="3" s="1"/>
  <c r="AP53" i="3" s="1"/>
  <c r="AQ53" i="3" s="1"/>
  <c r="AB55" i="3"/>
  <c r="AC55" i="3" s="1"/>
  <c r="AA15" i="3"/>
  <c r="AB41" i="3"/>
  <c r="AC41" i="3" s="1"/>
  <c r="AU11" i="3"/>
  <c r="T10" i="3"/>
  <c r="T59" i="3" s="1"/>
  <c r="AB38" i="3"/>
  <c r="AC38" i="3" s="1"/>
  <c r="AD38" i="3" s="1"/>
  <c r="AE38" i="3" s="1"/>
  <c r="AO38" i="3" s="1"/>
  <c r="AP38" i="3" s="1"/>
  <c r="AA47" i="3"/>
  <c r="S10" i="3"/>
  <c r="S59" i="3" s="1"/>
  <c r="AA14" i="3"/>
  <c r="AB16" i="3"/>
  <c r="AC16" i="3" s="1"/>
  <c r="AD16" i="3" s="1"/>
  <c r="AE16" i="3" s="1"/>
  <c r="AO16" i="3" s="1"/>
  <c r="AP16" i="3" s="1"/>
  <c r="AS24" i="3"/>
  <c r="AB45" i="3"/>
  <c r="AC45" i="3" s="1"/>
  <c r="AD45" i="3" s="1"/>
  <c r="AE45" i="3" s="1"/>
  <c r="AO45" i="3" s="1"/>
  <c r="AP45" i="3" s="1"/>
  <c r="AQ45" i="3" s="1"/>
  <c r="AB20" i="3"/>
  <c r="AC20" i="3" s="1"/>
  <c r="AD20" i="3" s="1"/>
  <c r="AE20" i="3" s="1"/>
  <c r="AO20" i="3" s="1"/>
  <c r="AP20" i="3" s="1"/>
  <c r="AB51" i="3"/>
  <c r="AC51" i="3" s="1"/>
  <c r="AD51" i="3" s="1"/>
  <c r="AE51" i="3" s="1"/>
  <c r="AO51" i="3" s="1"/>
  <c r="AP51" i="3" s="1"/>
  <c r="AS31" i="3"/>
  <c r="AS48" i="3"/>
  <c r="AJ57" i="3"/>
  <c r="AU22" i="3"/>
  <c r="AU30" i="3"/>
  <c r="AU40" i="3"/>
  <c r="AU48" i="3"/>
  <c r="AU17" i="3"/>
  <c r="AU21" i="3"/>
  <c r="AU29" i="3"/>
  <c r="AU39" i="3"/>
  <c r="AU47" i="3"/>
  <c r="AU55" i="3"/>
  <c r="AU20" i="3"/>
  <c r="AU28" i="3"/>
  <c r="AU38" i="3"/>
  <c r="AU46" i="3"/>
  <c r="AU54" i="3"/>
  <c r="AU34" i="3"/>
  <c r="O37" i="3"/>
  <c r="AQ25" i="3" l="1"/>
  <c r="AS25" i="3"/>
  <c r="AQ39" i="3"/>
  <c r="AS39" i="3"/>
  <c r="AS17" i="3"/>
  <c r="AQ51" i="3"/>
  <c r="AS51" i="3"/>
  <c r="AQ21" i="3"/>
  <c r="AS21" i="3"/>
  <c r="AQ38" i="3"/>
  <c r="AS38" i="3"/>
  <c r="AQ20" i="3"/>
  <c r="AS20" i="3"/>
  <c r="AQ43" i="3"/>
  <c r="AS43" i="3"/>
  <c r="AQ16" i="3"/>
  <c r="BJ16" i="3" s="1"/>
  <c r="AS16" i="3"/>
  <c r="AZ48" i="3"/>
  <c r="AT48" i="3"/>
  <c r="AS55" i="3"/>
  <c r="AB54" i="3"/>
  <c r="AC54" i="3" s="1"/>
  <c r="AD54" i="3" s="1"/>
  <c r="AE54" i="3" s="1"/>
  <c r="AO54" i="3" s="1"/>
  <c r="AP54" i="3" s="1"/>
  <c r="AQ54" i="3" s="1"/>
  <c r="AS41" i="3"/>
  <c r="AT31" i="3"/>
  <c r="AZ31" i="3"/>
  <c r="AB13" i="3"/>
  <c r="AC13" i="3" s="1"/>
  <c r="AD13" i="3" s="1"/>
  <c r="AE13" i="3" s="1"/>
  <c r="AO13" i="3" s="1"/>
  <c r="AP13" i="3" s="1"/>
  <c r="AQ13" i="3" s="1"/>
  <c r="BJ13" i="3" s="1"/>
  <c r="AB29" i="3"/>
  <c r="AC29" i="3" s="1"/>
  <c r="AD29" i="3" s="1"/>
  <c r="AE29" i="3" s="1"/>
  <c r="AO29" i="3" s="1"/>
  <c r="AP29" i="3" s="1"/>
  <c r="AQ29" i="3" s="1"/>
  <c r="AS50" i="3"/>
  <c r="AS30" i="3"/>
  <c r="AS53" i="3"/>
  <c r="AB19" i="3"/>
  <c r="AC19" i="3" s="1"/>
  <c r="AD19" i="3" s="1"/>
  <c r="AE19" i="3" s="1"/>
  <c r="AO19" i="3" s="1"/>
  <c r="AP19" i="3" s="1"/>
  <c r="AQ19" i="3" s="1"/>
  <c r="BJ19" i="3" s="1"/>
  <c r="AB22" i="3"/>
  <c r="AC22" i="3" s="1"/>
  <c r="AD22" i="3" s="1"/>
  <c r="AE22" i="3" s="1"/>
  <c r="AO22" i="3" s="1"/>
  <c r="AP22" i="3" s="1"/>
  <c r="AQ22" i="3" s="1"/>
  <c r="AS22" i="3"/>
  <c r="AS49" i="3"/>
  <c r="AA10" i="3"/>
  <c r="AA59" i="3" s="1"/>
  <c r="AB11" i="3"/>
  <c r="AQ40" i="3"/>
  <c r="AS40" i="3"/>
  <c r="AB46" i="3"/>
  <c r="AC46" i="3" s="1"/>
  <c r="AD46" i="3" s="1"/>
  <c r="AE46" i="3" s="1"/>
  <c r="AO46" i="3" s="1"/>
  <c r="AP46" i="3" s="1"/>
  <c r="AQ46" i="3" s="1"/>
  <c r="AS46" i="3"/>
  <c r="AB35" i="3"/>
  <c r="AC35" i="3" s="1"/>
  <c r="AD35" i="3" s="1"/>
  <c r="AE35" i="3" s="1"/>
  <c r="AO35" i="3" s="1"/>
  <c r="AP35" i="3" s="1"/>
  <c r="AQ35" i="3" s="1"/>
  <c r="AB12" i="3"/>
  <c r="AC12" i="3" s="1"/>
  <c r="AD12" i="3" s="1"/>
  <c r="AE12" i="3" s="1"/>
  <c r="AO12" i="3" s="1"/>
  <c r="AP12" i="3" s="1"/>
  <c r="AQ12" i="3" s="1"/>
  <c r="BJ12" i="3" s="1"/>
  <c r="AB15" i="3"/>
  <c r="AC15" i="3" s="1"/>
  <c r="AD15" i="3" s="1"/>
  <c r="AE15" i="3" s="1"/>
  <c r="AO15" i="3" s="1"/>
  <c r="AP15" i="3" s="1"/>
  <c r="AQ15" i="3" s="1"/>
  <c r="BJ15" i="3" s="1"/>
  <c r="AJ59" i="3"/>
  <c r="AZ33" i="3"/>
  <c r="AT33" i="3"/>
  <c r="AZ26" i="3"/>
  <c r="AT26" i="3"/>
  <c r="AS45" i="3"/>
  <c r="AE57" i="3"/>
  <c r="AP58" i="3"/>
  <c r="AO58" i="3"/>
  <c r="AO57" i="3" s="1"/>
  <c r="AS34" i="3"/>
  <c r="AU10" i="3"/>
  <c r="AU59" i="3" s="1"/>
  <c r="AZ44" i="3"/>
  <c r="AT44" i="3"/>
  <c r="AB28" i="3"/>
  <c r="AC28" i="3" s="1"/>
  <c r="AD28" i="3" s="1"/>
  <c r="AE28" i="3" s="1"/>
  <c r="AO28" i="3" s="1"/>
  <c r="AP28" i="3" s="1"/>
  <c r="AQ28" i="3" s="1"/>
  <c r="AS28" i="3"/>
  <c r="AB18" i="3"/>
  <c r="AC18" i="3" s="1"/>
  <c r="AD18" i="3" s="1"/>
  <c r="AE18" i="3" s="1"/>
  <c r="AO18" i="3" s="1"/>
  <c r="AP18" i="3" s="1"/>
  <c r="AQ18" i="3" s="1"/>
  <c r="BJ18" i="3" s="1"/>
  <c r="AB47" i="3"/>
  <c r="AC47" i="3" s="1"/>
  <c r="AD47" i="3" s="1"/>
  <c r="AE47" i="3" s="1"/>
  <c r="AO47" i="3" s="1"/>
  <c r="AP47" i="3" s="1"/>
  <c r="AQ47" i="3" s="1"/>
  <c r="AZ24" i="3"/>
  <c r="AT24" i="3"/>
  <c r="AB27" i="3"/>
  <c r="AC27" i="3" s="1"/>
  <c r="AD27" i="3" s="1"/>
  <c r="AE27" i="3" s="1"/>
  <c r="AO27" i="3" s="1"/>
  <c r="AP27" i="3" s="1"/>
  <c r="AQ27" i="3" s="1"/>
  <c r="AZ52" i="3"/>
  <c r="AT52" i="3"/>
  <c r="AB23" i="3"/>
  <c r="AC23" i="3" s="1"/>
  <c r="AD23" i="3" s="1"/>
  <c r="AE23" i="3" s="1"/>
  <c r="AO23" i="3" s="1"/>
  <c r="AP23" i="3" s="1"/>
  <c r="AQ23" i="3" s="1"/>
  <c r="AZ32" i="3"/>
  <c r="AT32" i="3"/>
  <c r="AB14" i="3"/>
  <c r="AC14" i="3" s="1"/>
  <c r="AD14" i="3" s="1"/>
  <c r="AE14" i="3" s="1"/>
  <c r="AO14" i="3" s="1"/>
  <c r="AP14" i="3" s="1"/>
  <c r="AQ14" i="3" s="1"/>
  <c r="BJ14" i="3" s="1"/>
  <c r="AS42" i="3"/>
  <c r="AZ50" i="3" l="1"/>
  <c r="AT50" i="3"/>
  <c r="AS18" i="3"/>
  <c r="AS29" i="3"/>
  <c r="AZ20" i="3"/>
  <c r="AT20" i="3"/>
  <c r="AZ45" i="3"/>
  <c r="AT45" i="3"/>
  <c r="AS14" i="3"/>
  <c r="AZ53" i="3"/>
  <c r="AT53" i="3"/>
  <c r="AZ46" i="3"/>
  <c r="AT46" i="3"/>
  <c r="AZ28" i="3"/>
  <c r="AT28" i="3"/>
  <c r="AZ38" i="3"/>
  <c r="AT38" i="3"/>
  <c r="AZ40" i="3"/>
  <c r="AT40" i="3"/>
  <c r="AS13" i="3"/>
  <c r="AZ21" i="3"/>
  <c r="AT21" i="3"/>
  <c r="AC11" i="3"/>
  <c r="AB10" i="3"/>
  <c r="AB59" i="3" s="1"/>
  <c r="AT41" i="3"/>
  <c r="AZ41" i="3"/>
  <c r="AZ51" i="3"/>
  <c r="AT51" i="3"/>
  <c r="AS23" i="3"/>
  <c r="AS54" i="3"/>
  <c r="AS47" i="3"/>
  <c r="AZ34" i="3"/>
  <c r="AT34" i="3"/>
  <c r="AS15" i="3"/>
  <c r="AT49" i="3"/>
  <c r="AZ49" i="3"/>
  <c r="AT17" i="3"/>
  <c r="AZ17" i="3"/>
  <c r="AZ43" i="3"/>
  <c r="AT43" i="3"/>
  <c r="AZ22" i="3"/>
  <c r="AT22" i="3"/>
  <c r="AZ55" i="3"/>
  <c r="AT55" i="3"/>
  <c r="AZ39" i="3"/>
  <c r="AT39" i="3"/>
  <c r="AS27" i="3"/>
  <c r="AQ58" i="3"/>
  <c r="AP57" i="3"/>
  <c r="AS12" i="3"/>
  <c r="AS19" i="3"/>
  <c r="AZ25" i="3"/>
  <c r="AT25" i="3"/>
  <c r="AZ30" i="3"/>
  <c r="AT30" i="3"/>
  <c r="AZ42" i="3"/>
  <c r="AT42" i="3"/>
  <c r="AS35" i="3"/>
  <c r="AZ16" i="3"/>
  <c r="AT16" i="3"/>
  <c r="AC10" i="3" l="1"/>
  <c r="AC59" i="3" s="1"/>
  <c r="AD11" i="3"/>
  <c r="AZ14" i="3"/>
  <c r="AT14" i="3"/>
  <c r="AZ19" i="3"/>
  <c r="AT19" i="3"/>
  <c r="AZ12" i="3"/>
  <c r="AT12" i="3"/>
  <c r="AT15" i="3"/>
  <c r="AZ15" i="3"/>
  <c r="AZ29" i="3"/>
  <c r="AT29" i="3"/>
  <c r="AT23" i="3"/>
  <c r="AZ23" i="3"/>
  <c r="AZ18" i="3"/>
  <c r="AT18" i="3"/>
  <c r="AQ57" i="3"/>
  <c r="AS58" i="3"/>
  <c r="AT13" i="3"/>
  <c r="AZ13" i="3"/>
  <c r="AZ47" i="3"/>
  <c r="AT47" i="3"/>
  <c r="AZ35" i="3"/>
  <c r="AT35" i="3"/>
  <c r="AZ27" i="3"/>
  <c r="AT27" i="3"/>
  <c r="AZ54" i="3"/>
  <c r="AT54" i="3"/>
  <c r="AZ58" i="3" l="1"/>
  <c r="AZ57" i="3" s="1"/>
  <c r="AS57" i="3"/>
  <c r="AE11" i="3"/>
  <c r="AD10" i="3"/>
  <c r="AD59" i="3" s="1"/>
  <c r="AE10" i="3" l="1"/>
  <c r="AE59" i="3" s="1"/>
  <c r="AO11" i="3"/>
  <c r="AO10" i="3" l="1"/>
  <c r="AO59" i="3" s="1"/>
  <c r="AP11" i="3"/>
  <c r="AP10" i="3" l="1"/>
  <c r="AP59" i="3" s="1"/>
  <c r="AQ11" i="3"/>
  <c r="AS11" i="3"/>
  <c r="AZ11" i="3" l="1"/>
  <c r="AZ10" i="3" s="1"/>
  <c r="AZ59" i="3" s="1"/>
  <c r="AT11" i="3"/>
  <c r="AT10" i="3" s="1"/>
  <c r="AT59" i="3" s="1"/>
  <c r="AS10" i="3"/>
  <c r="AS59" i="3" s="1"/>
  <c r="AQ10" i="3"/>
  <c r="AQ59" i="3" s="1"/>
  <c r="BJ11" i="3"/>
</calcChain>
</file>

<file path=xl/sharedStrings.xml><?xml version="1.0" encoding="utf-8"?>
<sst xmlns="http://schemas.openxmlformats.org/spreadsheetml/2006/main" count="169" uniqueCount="70">
  <si>
    <t>STT</t>
  </si>
  <si>
    <t>Họ và tên</t>
  </si>
  <si>
    <t>Chức 
vụ</t>
  </si>
  <si>
    <t>Trách nhiệm</t>
  </si>
  <si>
    <t>Ăn trưa</t>
  </si>
  <si>
    <t>Điện thoại</t>
  </si>
  <si>
    <t>Tổng
Thu Nhập</t>
  </si>
  <si>
    <t>Tổng Lương
Thực Tế</t>
  </si>
  <si>
    <t>Lương
đóng BH</t>
  </si>
  <si>
    <t>BHXH
(8%)</t>
  </si>
  <si>
    <t>BHYT
(1,5%)</t>
  </si>
  <si>
    <t>BHTN
(1%)</t>
  </si>
  <si>
    <t>Thuế 
TNCN</t>
  </si>
  <si>
    <t>Ghi Chú</t>
  </si>
  <si>
    <t>CK</t>
  </si>
  <si>
    <t>Người lập biểu</t>
  </si>
  <si>
    <t>(Ký, họ tên)</t>
  </si>
  <si>
    <t xml:space="preserve">Tổng A + B </t>
  </si>
  <si>
    <t>Đơn vị :</t>
  </si>
  <si>
    <t xml:space="preserve">Địa chỉ : </t>
  </si>
  <si>
    <t>Mã số thuế:</t>
  </si>
  <si>
    <t>BẢNG LƯƠNG</t>
  </si>
  <si>
    <t>Tháng .. năm …</t>
  </si>
  <si>
    <t>Mã nhân viên</t>
  </si>
  <si>
    <t>Lương căn bản
(Sau điều chỉnh)</t>
  </si>
  <si>
    <t>Lương hiệu quả kinh doanh</t>
  </si>
  <si>
    <t>Phụ cấp</t>
  </si>
  <si>
    <t>Ngày
công</t>
  </si>
  <si>
    <t>Tổng thu nhập thực tế</t>
  </si>
  <si>
    <t>BHXH</t>
  </si>
  <si>
    <t>NLĐ CHỊU</t>
  </si>
  <si>
    <t>Cộng
10,5%</t>
  </si>
  <si>
    <t>NPT ( số người PT)</t>
  </si>
  <si>
    <t>TNTT</t>
  </si>
  <si>
    <t>Tổng trừ NLĐ</t>
  </si>
  <si>
    <t>Tổng thực nhận</t>
  </si>
  <si>
    <t>Thực lĩnh chưa bao gồm tiền nhà</t>
  </si>
  <si>
    <t>Cty thanh toán tiền nhà</t>
  </si>
  <si>
    <t>Tạm
ứng</t>
  </si>
  <si>
    <t>Thanh toán lần 1</t>
  </si>
  <si>
    <t>Thanh toán lần 2</t>
  </si>
  <si>
    <t>Thanh toán lần 3</t>
  </si>
  <si>
    <t>Còn lại</t>
  </si>
  <si>
    <t>Hình thức thanh toán</t>
  </si>
  <si>
    <t>CKHOAN</t>
  </si>
  <si>
    <t>CHI TIỀN MẶT/CKHOAN KHÁC</t>
  </si>
  <si>
    <t>Đồng phục</t>
  </si>
  <si>
    <t>Thuê nhà</t>
  </si>
  <si>
    <t>Công tác phí</t>
  </si>
  <si>
    <t>Khác</t>
  </si>
  <si>
    <t>Lương theo ngày công</t>
  </si>
  <si>
    <t>Tiền nhà công ty trả thay</t>
  </si>
  <si>
    <t>TNCT KO gồm tiền thuê nhà</t>
  </si>
  <si>
    <t>Trợ cấp max 15% tính vào TNCT</t>
  </si>
  <si>
    <t>Chênh lệch KO tính vào TNCT</t>
  </si>
  <si>
    <t>Tổng TNCT</t>
  </si>
  <si>
    <t>BHXH
(17,5%)</t>
  </si>
  <si>
    <t>BHYT
(3%)</t>
  </si>
  <si>
    <t>CHECK</t>
  </si>
  <si>
    <t>CKHOAN TRONG TCB</t>
  </si>
  <si>
    <t>A</t>
  </si>
  <si>
    <t>Bộ phận …</t>
  </si>
  <si>
    <t>FULLTIME</t>
  </si>
  <si>
    <t>Bộ phận Kinh doanh/ MKT</t>
  </si>
  <si>
    <t>VĂN B</t>
  </si>
  <si>
    <t>C</t>
  </si>
  <si>
    <t>Bộ phận…</t>
  </si>
  <si>
    <t>PART-TIME</t>
  </si>
  <si>
    <t>x</t>
  </si>
  <si>
    <t>GIÁM ĐỐC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</si>
</sst>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0"/>
    <numFmt numFmtId="168" formatCode="_(* #,##0_);_(* \(#,##0\);_(* &quot;-&quot;??_);_(@_)"/>
    <numFmt numFmtId="169" formatCode="0.000%"/>
    <numFmt numFmtId="170" formatCode="_(* #,##0.0000_);_(* \(#,##0.0000\);_(* &quot;-&quot;??_);_(@_)"/>
  </numFmts>
  <fonts count="168" x14ac:knownFonts="1">
    <font>
      <sz val="10"/>
      <color theme="1"/>
      <name val="Calibri"/>
      <family val="2"/>
      <scheme val="minor"/>
    </font>
    <font>
      <sz val="13"/>
      <color rgb="FF000000"/>
      <name val="Calibri"/>
      <family val="2"/>
      <scheme val="minor"/>
    </font>
    <font>
      <sz val="13"/>
      <color rgb="FF000000"/>
      <name val="Calibri"/>
      <family val="2"/>
      <scheme val="minor"/>
    </font>
    <font>
      <sz val="13"/>
      <color rgb="FF000000"/>
      <name val="Calibri"/>
      <family val="2"/>
      <scheme val="minor"/>
    </font>
    <font>
      <b/>
      <sz val="13"/>
      <color rgb="FF000000"/>
      <name val="Calibri"/>
      <family val="2"/>
      <scheme val="minor"/>
    </font>
    <font>
      <sz val="13"/>
      <color rgb="FF000000"/>
      <name val="Calibri"/>
      <family val="2"/>
      <scheme val="minor"/>
    </font>
    <font>
      <b/>
      <sz val="13"/>
      <color rgb="FFFF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FFF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rgb="FFC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6"/>
      <color rgb="FF1F497D"/>
      <name val="Calibri"/>
      <family val="2"/>
      <scheme val="minor"/>
    </font>
    <font>
      <b/>
      <sz val="16"/>
      <color rgb="FF1F497D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2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rgb="FFFFFF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2"/>
      <color rgb="FFFFFF00"/>
      <name val="Calibri"/>
      <family val="2"/>
      <scheme val="minor"/>
    </font>
    <font>
      <b/>
      <sz val="12"/>
      <color rgb="FFFFFF00"/>
      <name val="Calibri"/>
      <family val="2"/>
      <scheme val="minor"/>
    </font>
    <font>
      <sz val="12"/>
      <color rgb="FFFFFF00"/>
      <name val="Calibri"/>
      <family val="2"/>
      <scheme val="minor"/>
    </font>
    <font>
      <b/>
      <sz val="12"/>
      <color rgb="FFFFFF00"/>
      <name val="Calibri"/>
      <family val="2"/>
      <scheme val="minor"/>
    </font>
    <font>
      <b/>
      <sz val="12"/>
      <color rgb="FFFFFF00"/>
      <name val="Calibri"/>
      <family val="2"/>
      <scheme val="minor"/>
    </font>
    <font>
      <b/>
      <sz val="12"/>
      <color rgb="FFFFFF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3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sz val="13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9"/>
      <color rgb="FFFFFFFF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9"/>
      <color rgb="FFFFFFFF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9"/>
      <color rgb="FFFFFFFF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rgb="FFFFFF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color rgb="FFFFFF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9"/>
      <color rgb="FFFFFF00"/>
      <name val="Calibri"/>
      <family val="2"/>
      <scheme val="minor"/>
    </font>
    <font>
      <b/>
      <sz val="10"/>
      <color rgb="FFFFFF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3"/>
      <color rgb="FFFF0000"/>
      <name val="Calibri"/>
      <family val="2"/>
      <scheme val="minor"/>
    </font>
    <font>
      <sz val="13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68">
    <fill>
      <patternFill patternType="none"/>
    </fill>
    <fill>
      <patternFill patternType="gray125"/>
    </fill>
    <fill>
      <patternFill patternType="solid">
        <fgColor rgb="FFDAEEF3"/>
      </patternFill>
    </fill>
    <fill>
      <patternFill patternType="solid">
        <fgColor rgb="FFDAEEF3"/>
      </patternFill>
    </fill>
    <fill>
      <patternFill patternType="solid">
        <fgColor rgb="FFFFFF00"/>
      </patternFill>
    </fill>
    <fill>
      <patternFill patternType="solid">
        <fgColor rgb="FF7891B0"/>
      </patternFill>
    </fill>
    <fill>
      <patternFill patternType="solid">
        <fgColor rgb="FF7891B0"/>
      </patternFill>
    </fill>
    <fill>
      <patternFill patternType="solid">
        <fgColor rgb="FF7891B0"/>
      </patternFill>
    </fill>
    <fill>
      <patternFill patternType="solid">
        <fgColor rgb="FF7891B0"/>
      </patternFill>
    </fill>
    <fill>
      <patternFill patternType="solid">
        <fgColor rgb="FF7891B0"/>
      </patternFill>
    </fill>
    <fill>
      <patternFill patternType="solid">
        <fgColor rgb="FF7891B0"/>
      </patternFill>
    </fill>
    <fill>
      <patternFill patternType="solid">
        <fgColor rgb="FFE5DFEC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B6DDE8"/>
      </patternFill>
    </fill>
    <fill>
      <patternFill patternType="solid">
        <fgColor rgb="FFB6DDE8"/>
      </patternFill>
    </fill>
    <fill>
      <patternFill patternType="solid">
        <fgColor rgb="FF7891B0"/>
      </patternFill>
    </fill>
    <fill>
      <patternFill patternType="solid">
        <fgColor rgb="FF7891B0"/>
      </patternFill>
    </fill>
    <fill>
      <patternFill patternType="solid">
        <fgColor rgb="FF7891B0"/>
      </patternFill>
    </fill>
    <fill>
      <patternFill patternType="solid">
        <fgColor rgb="FF7891B0"/>
      </patternFill>
    </fill>
    <fill>
      <patternFill patternType="solid">
        <fgColor rgb="FF7891B0"/>
      </patternFill>
    </fill>
    <fill>
      <patternFill patternType="solid">
        <fgColor rgb="FF7891B0"/>
      </patternFill>
    </fill>
    <fill>
      <patternFill patternType="solid">
        <fgColor rgb="FF1F497D"/>
      </patternFill>
    </fill>
    <fill>
      <patternFill patternType="solid">
        <fgColor rgb="FF7030A0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E5DFEC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1F497D"/>
      </patternFill>
    </fill>
    <fill>
      <patternFill patternType="solid">
        <fgColor rgb="FFFFFF00"/>
      </patternFill>
    </fill>
    <fill>
      <patternFill patternType="solid">
        <fgColor rgb="FF7891B0"/>
      </patternFill>
    </fill>
    <fill>
      <patternFill patternType="solid">
        <fgColor rgb="FF7891B0"/>
      </patternFill>
    </fill>
    <fill>
      <patternFill patternType="solid">
        <fgColor rgb="FF7891B0"/>
      </patternFill>
    </fill>
    <fill>
      <patternFill patternType="solid">
        <fgColor rgb="FF7891B0"/>
      </patternFill>
    </fill>
    <fill>
      <patternFill patternType="solid">
        <fgColor rgb="FF7891B0"/>
      </patternFill>
    </fill>
    <fill>
      <patternFill patternType="solid">
        <fgColor rgb="FF7891B0"/>
      </patternFill>
    </fill>
    <fill>
      <patternFill patternType="solid">
        <fgColor rgb="FF7891B0"/>
      </patternFill>
    </fill>
    <fill>
      <patternFill patternType="solid">
        <fgColor rgb="FF7891B0"/>
      </patternFill>
    </fill>
    <fill>
      <patternFill patternType="solid">
        <fgColor rgb="FFFFFF00"/>
      </patternFill>
    </fill>
    <fill>
      <patternFill patternType="solid">
        <fgColor rgb="FF7891B0"/>
      </patternFill>
    </fill>
    <fill>
      <patternFill patternType="solid">
        <fgColor rgb="FF7891B0"/>
      </patternFill>
    </fill>
  </fills>
  <borders count="16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/>
      <right/>
      <top/>
      <bottom/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/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/>
      <right/>
      <top/>
      <bottom/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/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/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/>
      <right/>
      <top/>
      <bottom/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/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dashed">
        <color rgb="FF000000"/>
      </left>
      <right style="dashed">
        <color rgb="FF000000"/>
      </right>
      <top/>
      <bottom style="dashed">
        <color rgb="FF000000"/>
      </bottom>
      <diagonal/>
    </border>
    <border>
      <left/>
      <right/>
      <top/>
      <bottom/>
      <diagonal/>
    </border>
    <border>
      <left style="dashed">
        <color rgb="FF000000"/>
      </left>
      <right style="dashed">
        <color rgb="FF000000"/>
      </right>
      <top/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/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thin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thin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thin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thin">
        <color rgb="FF000000"/>
      </bottom>
      <diagonal/>
    </border>
    <border>
      <left style="thin">
        <color rgb="FF000000"/>
      </left>
      <right style="dashed">
        <color rgb="FF000000"/>
      </right>
      <top style="dashed">
        <color rgb="FF000000"/>
      </top>
      <bottom style="thin">
        <color rgb="FF000000"/>
      </bottom>
      <diagonal/>
    </border>
    <border>
      <left/>
      <right style="dashed">
        <color rgb="FF000000"/>
      </right>
      <top style="dashed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/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/>
      <right/>
      <top/>
      <bottom/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/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 applyNumberFormat="0" applyFont="0" applyFill="0" applyBorder="0" applyProtection="0"/>
  </cellStyleXfs>
  <cellXfs count="171"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164" fontId="2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3" fontId="4" fillId="0" borderId="4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left" vertical="center"/>
    </xf>
    <xf numFmtId="168" fontId="7" fillId="2" borderId="7" xfId="0" applyNumberFormat="1" applyFont="1" applyFill="1" applyBorder="1" applyAlignment="1">
      <alignment horizontal="right" vertical="center"/>
    </xf>
    <xf numFmtId="168" fontId="8" fillId="0" borderId="8" xfId="0" applyNumberFormat="1" applyFont="1" applyBorder="1" applyAlignment="1">
      <alignment horizontal="right" vertical="center"/>
    </xf>
    <xf numFmtId="168" fontId="9" fillId="0" borderId="9" xfId="0" applyNumberFormat="1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168" fontId="11" fillId="3" borderId="11" xfId="0" applyNumberFormat="1" applyFont="1" applyFill="1" applyBorder="1" applyAlignment="1">
      <alignment horizontal="right" vertical="center"/>
    </xf>
    <xf numFmtId="164" fontId="12" fillId="0" borderId="12" xfId="0" applyNumberFormat="1" applyFont="1" applyBorder="1" applyAlignment="1">
      <alignment horizontal="center" vertical="center"/>
    </xf>
    <xf numFmtId="3" fontId="13" fillId="0" borderId="13" xfId="0" applyNumberFormat="1" applyFont="1" applyBorder="1" applyAlignment="1">
      <alignment horizontal="right" vertical="center"/>
    </xf>
    <xf numFmtId="0" fontId="14" fillId="0" borderId="14" xfId="0" applyFont="1" applyBorder="1" applyAlignment="1">
      <alignment horizontal="left" vertical="center"/>
    </xf>
    <xf numFmtId="168" fontId="15" fillId="0" borderId="15" xfId="0" applyNumberFormat="1" applyFont="1" applyBorder="1" applyAlignment="1">
      <alignment horizontal="right" vertical="center"/>
    </xf>
    <xf numFmtId="3" fontId="16" fillId="0" borderId="16" xfId="0" applyNumberFormat="1" applyFont="1" applyBorder="1" applyAlignment="1">
      <alignment horizontal="left" vertical="center"/>
    </xf>
    <xf numFmtId="168" fontId="17" fillId="4" borderId="17" xfId="0" applyNumberFormat="1" applyFont="1" applyFill="1" applyBorder="1" applyAlignment="1">
      <alignment horizontal="right" vertical="center"/>
    </xf>
    <xf numFmtId="43" fontId="18" fillId="0" borderId="18" xfId="0" applyNumberFormat="1" applyFont="1" applyBorder="1" applyAlignment="1">
      <alignment horizontal="right" vertical="center"/>
    </xf>
    <xf numFmtId="164" fontId="19" fillId="0" borderId="19" xfId="0" applyNumberFormat="1" applyFont="1" applyBorder="1" applyAlignment="1">
      <alignment horizontal="center" vertical="center"/>
    </xf>
    <xf numFmtId="0" fontId="20" fillId="0" borderId="20" xfId="0" applyFont="1" applyBorder="1" applyAlignment="1">
      <alignment horizontal="right" vertical="center"/>
    </xf>
    <xf numFmtId="168" fontId="21" fillId="0" borderId="21" xfId="0" applyNumberFormat="1" applyFont="1" applyBorder="1" applyAlignment="1">
      <alignment horizontal="right" vertical="center"/>
    </xf>
    <xf numFmtId="168" fontId="22" fillId="0" borderId="22" xfId="0" applyNumberFormat="1" applyFont="1" applyBorder="1" applyAlignment="1">
      <alignment horizontal="right" vertical="center"/>
    </xf>
    <xf numFmtId="164" fontId="23" fillId="0" borderId="23" xfId="0" applyNumberFormat="1" applyFont="1" applyBorder="1" applyAlignment="1">
      <alignment horizontal="center" vertical="center"/>
    </xf>
    <xf numFmtId="3" fontId="24" fillId="0" borderId="24" xfId="0" applyNumberFormat="1" applyFont="1" applyBorder="1" applyAlignment="1">
      <alignment horizontal="right" vertical="center"/>
    </xf>
    <xf numFmtId="168" fontId="25" fillId="0" borderId="25" xfId="0" applyNumberFormat="1" applyFont="1" applyBorder="1" applyAlignment="1">
      <alignment horizontal="right" vertical="center"/>
    </xf>
    <xf numFmtId="0" fontId="26" fillId="0" borderId="26" xfId="0" applyFont="1" applyBorder="1" applyAlignment="1">
      <alignment horizontal="left" vertical="center"/>
    </xf>
    <xf numFmtId="3" fontId="27" fillId="0" borderId="27" xfId="0" applyNumberFormat="1" applyFont="1" applyBorder="1" applyAlignment="1">
      <alignment horizontal="left" vertical="center"/>
    </xf>
    <xf numFmtId="164" fontId="28" fillId="0" borderId="28" xfId="0" applyNumberFormat="1" applyFont="1" applyBorder="1" applyAlignment="1">
      <alignment horizontal="center" vertical="center"/>
    </xf>
    <xf numFmtId="168" fontId="29" fillId="5" borderId="29" xfId="0" applyNumberFormat="1" applyFont="1" applyFill="1" applyBorder="1" applyAlignment="1">
      <alignment horizontal="right" vertical="center"/>
    </xf>
    <xf numFmtId="0" fontId="30" fillId="6" borderId="30" xfId="0" applyFont="1" applyFill="1" applyBorder="1" applyAlignment="1">
      <alignment horizontal="left" vertical="center"/>
    </xf>
    <xf numFmtId="168" fontId="31" fillId="7" borderId="31" xfId="0" applyNumberFormat="1" applyFont="1" applyFill="1" applyBorder="1" applyAlignment="1">
      <alignment horizontal="right" vertical="center"/>
    </xf>
    <xf numFmtId="4" fontId="32" fillId="0" borderId="32" xfId="0" applyNumberFormat="1" applyFont="1" applyBorder="1" applyAlignment="1">
      <alignment horizontal="right" vertical="center"/>
    </xf>
    <xf numFmtId="0" fontId="33" fillId="0" borderId="33" xfId="0" applyFont="1" applyBorder="1" applyAlignment="1">
      <alignment horizontal="right" vertical="center"/>
    </xf>
    <xf numFmtId="164" fontId="34" fillId="8" borderId="34" xfId="0" applyNumberFormat="1" applyFont="1" applyFill="1" applyBorder="1" applyAlignment="1">
      <alignment horizontal="center" vertical="center"/>
    </xf>
    <xf numFmtId="0" fontId="35" fillId="9" borderId="35" xfId="0" applyFont="1" applyFill="1" applyBorder="1" applyAlignment="1">
      <alignment horizontal="center" vertical="center"/>
    </xf>
    <xf numFmtId="164" fontId="36" fillId="10" borderId="36" xfId="0" applyNumberFormat="1" applyFont="1" applyFill="1" applyBorder="1" applyAlignment="1">
      <alignment horizontal="center" vertical="center"/>
    </xf>
    <xf numFmtId="168" fontId="37" fillId="0" borderId="37" xfId="0" applyNumberFormat="1" applyFont="1" applyBorder="1" applyAlignment="1">
      <alignment horizontal="right" vertical="center"/>
    </xf>
    <xf numFmtId="168" fontId="38" fillId="0" borderId="38" xfId="0" applyNumberFormat="1" applyFont="1" applyBorder="1" applyAlignment="1">
      <alignment horizontal="right" vertical="center"/>
    </xf>
    <xf numFmtId="4" fontId="39" fillId="0" borderId="39" xfId="0" applyNumberFormat="1" applyFont="1" applyBorder="1" applyAlignment="1">
      <alignment horizontal="right" vertical="center"/>
    </xf>
    <xf numFmtId="43" fontId="40" fillId="0" borderId="40" xfId="0" applyNumberFormat="1" applyFont="1" applyBorder="1" applyAlignment="1">
      <alignment horizontal="right" vertical="center"/>
    </xf>
    <xf numFmtId="0" fontId="41" fillId="0" borderId="41" xfId="0" applyFont="1" applyBorder="1" applyAlignment="1">
      <alignment vertical="center"/>
    </xf>
    <xf numFmtId="3" fontId="42" fillId="0" borderId="42" xfId="0" applyNumberFormat="1" applyFont="1" applyBorder="1" applyAlignment="1">
      <alignment vertical="center"/>
    </xf>
    <xf numFmtId="3" fontId="43" fillId="0" borderId="43" xfId="0" applyNumberFormat="1" applyFont="1" applyBorder="1" applyAlignment="1">
      <alignment horizontal="right" vertical="center"/>
    </xf>
    <xf numFmtId="3" fontId="44" fillId="0" borderId="44" xfId="0" applyNumberFormat="1" applyFont="1" applyBorder="1" applyAlignment="1">
      <alignment horizontal="center" vertical="center"/>
    </xf>
    <xf numFmtId="0" fontId="45" fillId="0" borderId="45" xfId="0" applyFont="1" applyBorder="1" applyAlignment="1">
      <alignment horizontal="center" vertical="center"/>
    </xf>
    <xf numFmtId="3" fontId="46" fillId="0" borderId="46" xfId="0" applyNumberFormat="1" applyFont="1" applyBorder="1" applyAlignment="1">
      <alignment vertical="center"/>
    </xf>
    <xf numFmtId="164" fontId="47" fillId="0" borderId="47" xfId="0" applyNumberFormat="1" applyFont="1" applyBorder="1" applyAlignment="1">
      <alignment horizontal="center" vertical="center"/>
    </xf>
    <xf numFmtId="3" fontId="48" fillId="0" borderId="48" xfId="0" applyNumberFormat="1" applyFont="1" applyBorder="1" applyAlignment="1">
      <alignment vertical="center"/>
    </xf>
    <xf numFmtId="168" fontId="49" fillId="0" borderId="49" xfId="0" applyNumberFormat="1" applyFont="1" applyBorder="1" applyAlignment="1">
      <alignment horizontal="center" vertical="center"/>
    </xf>
    <xf numFmtId="43" fontId="50" fillId="0" borderId="50" xfId="0" applyNumberFormat="1" applyFont="1" applyBorder="1" applyAlignment="1">
      <alignment horizontal="center" vertical="center"/>
    </xf>
    <xf numFmtId="3" fontId="51" fillId="0" borderId="51" xfId="0" applyNumberFormat="1" applyFont="1" applyBorder="1" applyAlignment="1">
      <alignment horizontal="right" vertical="center"/>
    </xf>
    <xf numFmtId="3" fontId="52" fillId="11" borderId="52" xfId="0" applyNumberFormat="1" applyFont="1" applyFill="1" applyBorder="1" applyAlignment="1">
      <alignment horizontal="center" vertical="center" wrapText="1"/>
    </xf>
    <xf numFmtId="3" fontId="54" fillId="13" borderId="54" xfId="0" applyNumberFormat="1" applyFont="1" applyFill="1" applyBorder="1" applyAlignment="1">
      <alignment horizontal="center" vertical="center" wrapText="1"/>
    </xf>
    <xf numFmtId="0" fontId="56" fillId="0" borderId="56" xfId="0" applyFont="1" applyBorder="1" applyAlignment="1">
      <alignment horizontal="center" vertical="center"/>
    </xf>
    <xf numFmtId="3" fontId="62" fillId="19" borderId="62" xfId="0" applyNumberFormat="1" applyFont="1" applyFill="1" applyBorder="1" applyAlignment="1">
      <alignment horizontal="center" vertical="center"/>
    </xf>
    <xf numFmtId="0" fontId="74" fillId="31" borderId="74" xfId="0" applyFont="1" applyFill="1" applyBorder="1" applyAlignment="1">
      <alignment horizontal="center" vertical="center"/>
    </xf>
    <xf numFmtId="4" fontId="75" fillId="0" borderId="75" xfId="0" applyNumberFormat="1" applyFont="1" applyBorder="1" applyAlignment="1">
      <alignment horizontal="center" vertical="center"/>
    </xf>
    <xf numFmtId="0" fontId="76" fillId="32" borderId="76" xfId="0" applyFont="1" applyFill="1" applyBorder="1" applyAlignment="1">
      <alignment horizontal="center" vertical="center"/>
    </xf>
    <xf numFmtId="0" fontId="77" fillId="0" borderId="77" xfId="0" applyFont="1" applyBorder="1" applyAlignment="1">
      <alignment horizontal="center" vertical="center"/>
    </xf>
    <xf numFmtId="0" fontId="78" fillId="33" borderId="78" xfId="0" applyFont="1" applyFill="1" applyBorder="1" applyAlignment="1">
      <alignment horizontal="left" vertical="center"/>
    </xf>
    <xf numFmtId="168" fontId="79" fillId="34" borderId="79" xfId="0" applyNumberFormat="1" applyFont="1" applyFill="1" applyBorder="1" applyAlignment="1">
      <alignment horizontal="right" vertical="center"/>
    </xf>
    <xf numFmtId="3" fontId="80" fillId="35" borderId="80" xfId="0" applyNumberFormat="1" applyFont="1" applyFill="1" applyBorder="1" applyAlignment="1">
      <alignment horizontal="right" vertical="center"/>
    </xf>
    <xf numFmtId="43" fontId="81" fillId="36" borderId="81" xfId="0" applyNumberFormat="1" applyFont="1" applyFill="1" applyBorder="1" applyAlignment="1">
      <alignment horizontal="right" vertical="center"/>
    </xf>
    <xf numFmtId="164" fontId="82" fillId="37" borderId="82" xfId="0" applyNumberFormat="1" applyFont="1" applyFill="1" applyBorder="1" applyAlignment="1">
      <alignment horizontal="center" vertical="center"/>
    </xf>
    <xf numFmtId="164" fontId="83" fillId="38" borderId="83" xfId="0" applyNumberFormat="1" applyFont="1" applyFill="1" applyBorder="1" applyAlignment="1">
      <alignment horizontal="center" vertical="center"/>
    </xf>
    <xf numFmtId="3" fontId="84" fillId="0" borderId="84" xfId="0" applyNumberFormat="1" applyFont="1" applyBorder="1" applyAlignment="1">
      <alignment vertical="center"/>
    </xf>
    <xf numFmtId="3" fontId="85" fillId="0" borderId="85" xfId="0" applyNumberFormat="1" applyFont="1" applyBorder="1" applyAlignment="1">
      <alignment horizontal="left" vertical="center"/>
    </xf>
    <xf numFmtId="3" fontId="86" fillId="0" borderId="86" xfId="0" applyNumberFormat="1" applyFont="1" applyBorder="1" applyAlignment="1">
      <alignment vertical="center"/>
    </xf>
    <xf numFmtId="168" fontId="87" fillId="0" borderId="87" xfId="0" applyNumberFormat="1" applyFont="1" applyBorder="1" applyAlignment="1">
      <alignment horizontal="right" vertical="center"/>
    </xf>
    <xf numFmtId="0" fontId="88" fillId="0" borderId="88" xfId="0" applyFont="1" applyBorder="1" applyAlignment="1">
      <alignment horizontal="left" vertical="center"/>
    </xf>
    <xf numFmtId="3" fontId="90" fillId="0" borderId="90" xfId="0" applyNumberFormat="1" applyFont="1" applyBorder="1" applyAlignment="1">
      <alignment vertical="center"/>
    </xf>
    <xf numFmtId="3" fontId="91" fillId="0" borderId="91" xfId="0" applyNumberFormat="1" applyFont="1" applyBorder="1" applyAlignment="1">
      <alignment horizontal="right" vertical="center"/>
    </xf>
    <xf numFmtId="0" fontId="92" fillId="0" borderId="92" xfId="0" applyFont="1" applyBorder="1" applyAlignment="1">
      <alignment vertical="center"/>
    </xf>
    <xf numFmtId="164" fontId="93" fillId="0" borderId="93" xfId="0" applyNumberFormat="1" applyFont="1" applyBorder="1" applyAlignment="1">
      <alignment horizontal="center" vertical="center"/>
    </xf>
    <xf numFmtId="3" fontId="94" fillId="0" borderId="94" xfId="0" applyNumberFormat="1" applyFont="1" applyBorder="1" applyAlignment="1">
      <alignment vertical="center"/>
    </xf>
    <xf numFmtId="0" fontId="95" fillId="0" borderId="95" xfId="0" applyFont="1" applyBorder="1" applyAlignment="1">
      <alignment vertical="center" wrapText="1"/>
    </xf>
    <xf numFmtId="0" fontId="96" fillId="0" borderId="96" xfId="0" applyFont="1" applyBorder="1" applyAlignment="1">
      <alignment horizontal="left" vertical="center" wrapText="1"/>
    </xf>
    <xf numFmtId="43" fontId="97" fillId="0" borderId="97" xfId="0" applyNumberFormat="1" applyFont="1" applyBorder="1" applyAlignment="1">
      <alignment vertical="center"/>
    </xf>
    <xf numFmtId="168" fontId="98" fillId="0" borderId="98" xfId="0" applyNumberFormat="1" applyFont="1" applyBorder="1" applyAlignment="1">
      <alignment horizontal="right" vertical="center"/>
    </xf>
    <xf numFmtId="169" fontId="99" fillId="0" borderId="99" xfId="0" applyNumberFormat="1" applyFont="1" applyBorder="1" applyAlignment="1">
      <alignment horizontal="right" vertical="center"/>
    </xf>
    <xf numFmtId="3" fontId="101" fillId="40" borderId="101" xfId="0" applyNumberFormat="1" applyFont="1" applyFill="1" applyBorder="1" applyAlignment="1">
      <alignment horizontal="center" vertical="center" wrapText="1"/>
    </xf>
    <xf numFmtId="4" fontId="106" fillId="0" borderId="106" xfId="0" applyNumberFormat="1" applyFont="1" applyBorder="1" applyAlignment="1">
      <alignment horizontal="center" vertical="center"/>
    </xf>
    <xf numFmtId="3" fontId="108" fillId="46" borderId="108" xfId="0" applyNumberFormat="1" applyFont="1" applyFill="1" applyBorder="1" applyAlignment="1">
      <alignment horizontal="center" vertical="center" wrapText="1"/>
    </xf>
    <xf numFmtId="3" fontId="109" fillId="0" borderId="109" xfId="0" applyNumberFormat="1" applyFont="1" applyBorder="1" applyAlignment="1">
      <alignment horizontal="center" vertical="center" wrapText="1"/>
    </xf>
    <xf numFmtId="3" fontId="112" fillId="49" borderId="112" xfId="0" applyNumberFormat="1" applyFont="1" applyFill="1" applyBorder="1" applyAlignment="1">
      <alignment horizontal="center" vertical="center" wrapText="1"/>
    </xf>
    <xf numFmtId="3" fontId="113" fillId="50" borderId="113" xfId="0" applyNumberFormat="1" applyFont="1" applyFill="1" applyBorder="1" applyAlignment="1">
      <alignment horizontal="center" vertical="center" wrapText="1"/>
    </xf>
    <xf numFmtId="3" fontId="114" fillId="51" borderId="114" xfId="0" applyNumberFormat="1" applyFont="1" applyFill="1" applyBorder="1" applyAlignment="1">
      <alignment horizontal="center" vertical="center" wrapText="1"/>
    </xf>
    <xf numFmtId="0" fontId="119" fillId="0" borderId="119" xfId="0" applyFont="1" applyBorder="1" applyAlignment="1">
      <alignment vertical="center"/>
    </xf>
    <xf numFmtId="3" fontId="120" fillId="0" borderId="120" xfId="0" applyNumberFormat="1" applyFont="1" applyBorder="1" applyAlignment="1">
      <alignment vertical="center"/>
    </xf>
    <xf numFmtId="3" fontId="121" fillId="0" borderId="121" xfId="0" applyNumberFormat="1" applyFont="1" applyBorder="1" applyAlignment="1">
      <alignment horizontal="right" vertical="center"/>
    </xf>
    <xf numFmtId="168" fontId="122" fillId="0" borderId="122" xfId="0" applyNumberFormat="1" applyFont="1" applyBorder="1" applyAlignment="1">
      <alignment horizontal="right" vertical="center"/>
    </xf>
    <xf numFmtId="168" fontId="123" fillId="56" borderId="123" xfId="0" applyNumberFormat="1" applyFont="1" applyFill="1" applyBorder="1" applyAlignment="1">
      <alignment horizontal="right" vertical="center"/>
    </xf>
    <xf numFmtId="168" fontId="124" fillId="0" borderId="124" xfId="0" applyNumberFormat="1" applyFont="1" applyBorder="1" applyAlignment="1">
      <alignment horizontal="right" vertical="center"/>
    </xf>
    <xf numFmtId="43" fontId="125" fillId="0" borderId="125" xfId="0" applyNumberFormat="1" applyFont="1" applyBorder="1" applyAlignment="1">
      <alignment horizontal="right" vertical="center"/>
    </xf>
    <xf numFmtId="0" fontId="126" fillId="57" borderId="126" xfId="0" applyFont="1" applyFill="1" applyBorder="1" applyAlignment="1">
      <alignment horizontal="left" vertical="center"/>
    </xf>
    <xf numFmtId="168" fontId="127" fillId="58" borderId="127" xfId="0" applyNumberFormat="1" applyFont="1" applyFill="1" applyBorder="1" applyAlignment="1">
      <alignment horizontal="right" vertical="center"/>
    </xf>
    <xf numFmtId="0" fontId="128" fillId="0" borderId="128" xfId="0" applyFont="1" applyBorder="1" applyAlignment="1">
      <alignment horizontal="right" vertical="center"/>
    </xf>
    <xf numFmtId="164" fontId="129" fillId="59" borderId="129" xfId="0" applyNumberFormat="1" applyFont="1" applyFill="1" applyBorder="1" applyAlignment="1">
      <alignment horizontal="center" vertical="center"/>
    </xf>
    <xf numFmtId="164" fontId="130" fillId="60" borderId="130" xfId="0" applyNumberFormat="1" applyFont="1" applyFill="1" applyBorder="1" applyAlignment="1">
      <alignment horizontal="center" vertical="center"/>
    </xf>
    <xf numFmtId="0" fontId="131" fillId="61" borderId="131" xfId="0" applyFont="1" applyFill="1" applyBorder="1" applyAlignment="1">
      <alignment horizontal="center" vertical="center"/>
    </xf>
    <xf numFmtId="0" fontId="132" fillId="0" borderId="132" xfId="0" applyFont="1" applyBorder="1" applyAlignment="1">
      <alignment horizontal="left" vertical="center"/>
    </xf>
    <xf numFmtId="168" fontId="133" fillId="0" borderId="133" xfId="0" applyNumberFormat="1" applyFont="1" applyBorder="1" applyAlignment="1">
      <alignment horizontal="center" vertical="center"/>
    </xf>
    <xf numFmtId="43" fontId="134" fillId="0" borderId="134" xfId="0" applyNumberFormat="1" applyFont="1" applyBorder="1" applyAlignment="1">
      <alignment horizontal="center" vertical="center"/>
    </xf>
    <xf numFmtId="3" fontId="136" fillId="0" borderId="136" xfId="0" applyNumberFormat="1" applyFont="1" applyBorder="1" applyAlignment="1">
      <alignment horizontal="right" vertical="center" wrapText="1"/>
    </xf>
    <xf numFmtId="0" fontId="137" fillId="0" borderId="137" xfId="0" applyFont="1" applyBorder="1" applyAlignment="1">
      <alignment horizontal="left" vertical="center"/>
    </xf>
    <xf numFmtId="2" fontId="138" fillId="0" borderId="138" xfId="0" applyNumberFormat="1" applyFont="1" applyBorder="1" applyAlignment="1">
      <alignment vertical="center" wrapText="1"/>
    </xf>
    <xf numFmtId="2" fontId="139" fillId="0" borderId="139" xfId="0" applyNumberFormat="1" applyFont="1" applyBorder="1" applyAlignment="1">
      <alignment vertical="center"/>
    </xf>
    <xf numFmtId="2" fontId="140" fillId="0" borderId="140" xfId="0" applyNumberFormat="1" applyFont="1" applyBorder="1" applyAlignment="1">
      <alignment vertical="center" wrapText="1"/>
    </xf>
    <xf numFmtId="2" fontId="141" fillId="0" borderId="141" xfId="0" applyNumberFormat="1" applyFont="1" applyBorder="1" applyAlignment="1">
      <alignment horizontal="left" vertical="center" wrapText="1"/>
    </xf>
    <xf numFmtId="2" fontId="142" fillId="0" borderId="142" xfId="0" applyNumberFormat="1" applyFont="1" applyBorder="1" applyAlignment="1">
      <alignment vertical="center"/>
    </xf>
    <xf numFmtId="2" fontId="143" fillId="0" borderId="143" xfId="0" applyNumberFormat="1" applyFont="1" applyBorder="1" applyAlignment="1">
      <alignment horizontal="left" vertical="center" wrapText="1"/>
    </xf>
    <xf numFmtId="0" fontId="144" fillId="0" borderId="144" xfId="0" applyFont="1" applyBorder="1" applyAlignment="1">
      <alignment vertical="center" wrapText="1"/>
    </xf>
    <xf numFmtId="164" fontId="145" fillId="0" borderId="145" xfId="0" applyNumberFormat="1" applyFont="1" applyBorder="1" applyAlignment="1">
      <alignment vertical="center"/>
    </xf>
    <xf numFmtId="170" fontId="146" fillId="0" borderId="146" xfId="0" applyNumberFormat="1" applyFont="1" applyBorder="1" applyAlignment="1">
      <alignment horizontal="right" vertical="center"/>
    </xf>
    <xf numFmtId="168" fontId="147" fillId="62" borderId="147" xfId="0" applyNumberFormat="1" applyFont="1" applyFill="1" applyBorder="1" applyAlignment="1">
      <alignment horizontal="right" vertical="center"/>
    </xf>
    <xf numFmtId="0" fontId="148" fillId="0" borderId="148" xfId="0" applyFont="1" applyBorder="1" applyAlignment="1">
      <alignment horizontal="right" vertical="center"/>
    </xf>
    <xf numFmtId="0" fontId="149" fillId="63" borderId="149" xfId="0" applyFont="1" applyFill="1" applyBorder="1" applyAlignment="1">
      <alignment horizontal="center" vertical="center"/>
    </xf>
    <xf numFmtId="164" fontId="150" fillId="64" borderId="150" xfId="0" applyNumberFormat="1" applyFont="1" applyFill="1" applyBorder="1" applyAlignment="1">
      <alignment horizontal="center" vertical="center"/>
    </xf>
    <xf numFmtId="168" fontId="151" fillId="65" borderId="151" xfId="0" applyNumberFormat="1" applyFont="1" applyFill="1" applyBorder="1" applyAlignment="1">
      <alignment horizontal="right" vertical="center"/>
    </xf>
    <xf numFmtId="164" fontId="152" fillId="66" borderId="152" xfId="0" applyNumberFormat="1" applyFont="1" applyFill="1" applyBorder="1" applyAlignment="1">
      <alignment horizontal="center" vertical="center"/>
    </xf>
    <xf numFmtId="0" fontId="153" fillId="67" borderId="153" xfId="0" applyFont="1" applyFill="1" applyBorder="1" applyAlignment="1">
      <alignment horizontal="left" vertical="center"/>
    </xf>
    <xf numFmtId="0" fontId="154" fillId="0" borderId="154" xfId="0" applyFont="1" applyBorder="1" applyAlignment="1">
      <alignment horizontal="center" vertical="center"/>
    </xf>
    <xf numFmtId="3" fontId="155" fillId="0" borderId="155" xfId="0" applyNumberFormat="1" applyFont="1" applyBorder="1" applyAlignment="1">
      <alignment horizontal="right" vertical="center"/>
    </xf>
    <xf numFmtId="3" fontId="157" fillId="0" borderId="157" xfId="0" applyNumberFormat="1" applyFont="1" applyBorder="1" applyAlignment="1">
      <alignment horizontal="right" vertical="center"/>
    </xf>
    <xf numFmtId="3" fontId="158" fillId="0" borderId="158" xfId="0" applyNumberFormat="1" applyFont="1" applyBorder="1" applyAlignment="1">
      <alignment horizontal="right" vertical="center"/>
    </xf>
    <xf numFmtId="0" fontId="159" fillId="0" borderId="159" xfId="0" applyFont="1" applyBorder="1" applyAlignment="1">
      <alignment horizontal="left" vertical="center"/>
    </xf>
    <xf numFmtId="3" fontId="160" fillId="0" borderId="160" xfId="0" applyNumberFormat="1" applyFont="1" applyBorder="1" applyAlignment="1">
      <alignment horizontal="center" vertical="center" wrapText="1"/>
    </xf>
    <xf numFmtId="0" fontId="161" fillId="0" borderId="161" xfId="0" applyFont="1" applyBorder="1" applyAlignment="1">
      <alignment horizontal="left" vertical="center"/>
    </xf>
    <xf numFmtId="164" fontId="162" fillId="0" borderId="162" xfId="0" applyNumberFormat="1" applyFont="1" applyBorder="1" applyAlignment="1">
      <alignment horizontal="center" vertical="center"/>
    </xf>
    <xf numFmtId="43" fontId="163" fillId="0" borderId="163" xfId="0" applyNumberFormat="1" applyFont="1" applyBorder="1" applyAlignment="1">
      <alignment horizontal="right" vertical="center"/>
    </xf>
    <xf numFmtId="3" fontId="164" fillId="0" borderId="164" xfId="0" applyNumberFormat="1" applyFont="1" applyBorder="1" applyAlignment="1">
      <alignment horizontal="right" vertical="center"/>
    </xf>
    <xf numFmtId="3" fontId="165" fillId="0" borderId="165" xfId="0" applyNumberFormat="1" applyFont="1" applyBorder="1" applyAlignment="1">
      <alignment horizontal="left" vertical="center"/>
    </xf>
    <xf numFmtId="10" fontId="166" fillId="0" borderId="166" xfId="0" applyNumberFormat="1" applyFont="1" applyBorder="1" applyAlignment="1">
      <alignment horizontal="right" vertical="center"/>
    </xf>
    <xf numFmtId="3" fontId="167" fillId="0" borderId="167" xfId="0" applyNumberFormat="1" applyFont="1" applyBorder="1" applyAlignment="1">
      <alignment horizontal="right" vertical="center" wrapText="1"/>
    </xf>
    <xf numFmtId="3" fontId="89" fillId="0" borderId="89" xfId="0" applyNumberFormat="1" applyFont="1" applyBorder="1" applyAlignment="1">
      <alignment horizontal="center" vertical="center"/>
    </xf>
    <xf numFmtId="3" fontId="156" fillId="0" borderId="156" xfId="0" applyNumberFormat="1" applyFont="1" applyBorder="1" applyAlignment="1">
      <alignment horizontal="center" vertical="center"/>
    </xf>
    <xf numFmtId="3" fontId="44" fillId="0" borderId="44" xfId="0" applyNumberFormat="1" applyFont="1" applyBorder="1" applyAlignment="1">
      <alignment horizontal="center" vertical="center"/>
    </xf>
    <xf numFmtId="3" fontId="58" fillId="16" borderId="58" xfId="0" applyNumberFormat="1" applyFont="1" applyFill="1" applyBorder="1" applyAlignment="1">
      <alignment horizontal="center" vertical="center" wrapText="1"/>
    </xf>
    <xf numFmtId="3" fontId="105" fillId="44" borderId="105" xfId="0" applyNumberFormat="1" applyFont="1" applyFill="1" applyBorder="1" applyAlignment="1">
      <alignment horizontal="center" vertical="center" wrapText="1"/>
    </xf>
    <xf numFmtId="3" fontId="54" fillId="13" borderId="54" xfId="0" applyNumberFormat="1" applyFont="1" applyFill="1" applyBorder="1" applyAlignment="1">
      <alignment horizontal="center" vertical="center" wrapText="1"/>
    </xf>
    <xf numFmtId="3" fontId="108" fillId="46" borderId="108" xfId="0" applyNumberFormat="1" applyFont="1" applyFill="1" applyBorder="1" applyAlignment="1">
      <alignment horizontal="center" vertical="center" wrapText="1"/>
    </xf>
    <xf numFmtId="3" fontId="104" fillId="43" borderId="104" xfId="0" applyNumberFormat="1" applyFont="1" applyFill="1" applyBorder="1" applyAlignment="1">
      <alignment horizontal="center" vertical="center" wrapText="1"/>
    </xf>
    <xf numFmtId="3" fontId="53" fillId="12" borderId="53" xfId="0" applyNumberFormat="1" applyFont="1" applyFill="1" applyBorder="1" applyAlignment="1">
      <alignment horizontal="center" vertical="center" wrapText="1"/>
    </xf>
    <xf numFmtId="3" fontId="102" fillId="41" borderId="102" xfId="0" applyNumberFormat="1" applyFont="1" applyFill="1" applyBorder="1" applyAlignment="1">
      <alignment horizontal="center" vertical="center" wrapText="1"/>
    </xf>
    <xf numFmtId="3" fontId="61" fillId="18" borderId="61" xfId="0" applyNumberFormat="1" applyFont="1" applyFill="1" applyBorder="1" applyAlignment="1">
      <alignment horizontal="center" vertical="center"/>
    </xf>
    <xf numFmtId="3" fontId="117" fillId="54" borderId="117" xfId="0" applyNumberFormat="1" applyFont="1" applyFill="1" applyBorder="1" applyAlignment="1">
      <alignment horizontal="center" vertical="center"/>
    </xf>
    <xf numFmtId="168" fontId="135" fillId="0" borderId="135" xfId="0" applyNumberFormat="1" applyFont="1" applyBorder="1" applyAlignment="1">
      <alignment horizontal="left" vertical="center"/>
    </xf>
    <xf numFmtId="3" fontId="60" fillId="17" borderId="60" xfId="0" applyNumberFormat="1" applyFont="1" applyFill="1" applyBorder="1" applyAlignment="1">
      <alignment horizontal="center" vertical="center"/>
    </xf>
    <xf numFmtId="3" fontId="69" fillId="26" borderId="69" xfId="0" applyNumberFormat="1" applyFont="1" applyFill="1" applyBorder="1" applyAlignment="1">
      <alignment horizontal="center" vertical="center"/>
    </xf>
    <xf numFmtId="3" fontId="67" fillId="24" borderId="67" xfId="0" applyNumberFormat="1" applyFont="1" applyFill="1" applyBorder="1" applyAlignment="1">
      <alignment horizontal="center" vertical="center"/>
    </xf>
    <xf numFmtId="3" fontId="65" fillId="22" borderId="65" xfId="0" applyNumberFormat="1" applyFont="1" applyFill="1" applyBorder="1" applyAlignment="1">
      <alignment horizontal="center" vertical="center" wrapText="1"/>
    </xf>
    <xf numFmtId="3" fontId="111" fillId="48" borderId="111" xfId="0" applyNumberFormat="1" applyFont="1" applyFill="1" applyBorder="1" applyAlignment="1">
      <alignment horizontal="center" vertical="center" wrapText="1"/>
    </xf>
    <xf numFmtId="3" fontId="71" fillId="28" borderId="71" xfId="0" applyNumberFormat="1" applyFont="1" applyFill="1" applyBorder="1" applyAlignment="1">
      <alignment horizontal="center" vertical="center"/>
    </xf>
    <xf numFmtId="3" fontId="57" fillId="15" borderId="57" xfId="0" applyNumberFormat="1" applyFont="1" applyFill="1" applyBorder="1" applyAlignment="1">
      <alignment horizontal="center" vertical="center"/>
    </xf>
    <xf numFmtId="3" fontId="70" fillId="27" borderId="70" xfId="0" applyNumberFormat="1" applyFont="1" applyFill="1" applyBorder="1" applyAlignment="1">
      <alignment horizontal="center" vertical="center"/>
    </xf>
    <xf numFmtId="3" fontId="63" fillId="20" borderId="63" xfId="0" applyNumberFormat="1" applyFont="1" applyFill="1" applyBorder="1" applyAlignment="1">
      <alignment horizontal="center" vertical="center" wrapText="1"/>
    </xf>
    <xf numFmtId="3" fontId="103" fillId="42" borderId="103" xfId="0" applyNumberFormat="1" applyFont="1" applyFill="1" applyBorder="1" applyAlignment="1">
      <alignment horizontal="center" vertical="center" wrapText="1"/>
    </xf>
    <xf numFmtId="0" fontId="59" fillId="0" borderId="59" xfId="0" applyFont="1" applyBorder="1" applyAlignment="1">
      <alignment horizontal="center" vertical="center" wrapText="1"/>
    </xf>
    <xf numFmtId="164" fontId="100" fillId="39" borderId="100" xfId="0" applyNumberFormat="1" applyFont="1" applyFill="1" applyBorder="1" applyAlignment="1">
      <alignment horizontal="center" vertical="center"/>
    </xf>
    <xf numFmtId="164" fontId="68" fillId="25" borderId="68" xfId="0" applyNumberFormat="1" applyFont="1" applyFill="1" applyBorder="1" applyAlignment="1">
      <alignment horizontal="center" vertical="center"/>
    </xf>
    <xf numFmtId="164" fontId="118" fillId="55" borderId="118" xfId="0" applyNumberFormat="1" applyFont="1" applyFill="1" applyBorder="1" applyAlignment="1">
      <alignment horizontal="center" vertical="center"/>
    </xf>
    <xf numFmtId="0" fontId="73" fillId="30" borderId="73" xfId="0" applyFont="1" applyFill="1" applyBorder="1" applyAlignment="1">
      <alignment horizontal="center" vertical="center"/>
    </xf>
    <xf numFmtId="0" fontId="110" fillId="47" borderId="110" xfId="0" applyFont="1" applyFill="1" applyBorder="1" applyAlignment="1">
      <alignment horizontal="center" vertical="center"/>
    </xf>
    <xf numFmtId="0" fontId="64" fillId="21" borderId="64" xfId="0" applyFont="1" applyFill="1" applyBorder="1" applyAlignment="1">
      <alignment horizontal="center" vertical="center" wrapText="1"/>
    </xf>
    <xf numFmtId="0" fontId="115" fillId="52" borderId="115" xfId="0" applyFont="1" applyFill="1" applyBorder="1" applyAlignment="1">
      <alignment horizontal="center" vertical="center" wrapText="1"/>
    </xf>
    <xf numFmtId="3" fontId="107" fillId="45" borderId="107" xfId="0" applyNumberFormat="1" applyFont="1" applyFill="1" applyBorder="1" applyAlignment="1">
      <alignment horizontal="center" vertical="center" wrapText="1"/>
    </xf>
    <xf numFmtId="3" fontId="55" fillId="14" borderId="55" xfId="0" applyNumberFormat="1" applyFont="1" applyFill="1" applyBorder="1" applyAlignment="1">
      <alignment horizontal="center" vertical="center" wrapText="1"/>
    </xf>
    <xf numFmtId="3" fontId="66" fillId="23" borderId="66" xfId="0" applyNumberFormat="1" applyFont="1" applyFill="1" applyBorder="1" applyAlignment="1">
      <alignment horizontal="center" vertical="center" wrapText="1"/>
    </xf>
    <xf numFmtId="164" fontId="72" fillId="29" borderId="72" xfId="0" applyNumberFormat="1" applyFont="1" applyFill="1" applyBorder="1" applyAlignment="1">
      <alignment horizontal="center" vertical="center" wrapText="1"/>
    </xf>
    <xf numFmtId="164" fontId="116" fillId="53" borderId="11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C7427-B202-431E-8718-A25F05BEAFAE}">
  <sheetPr>
    <outlinePr summaryBelow="0" summaryRight="0"/>
  </sheetPr>
  <dimension ref="A1:BJ84"/>
  <sheetViews>
    <sheetView showGridLines="0" tabSelected="1" workbookViewId="0">
      <selection activeCell="C73" sqref="C73"/>
    </sheetView>
  </sheetViews>
  <sheetFormatPr defaultColWidth="14" defaultRowHeight="12.75" x14ac:dyDescent="0.2"/>
  <cols>
    <col min="1" max="1" width="7" customWidth="1"/>
    <col min="2" max="2" width="19" customWidth="1"/>
    <col min="3" max="3" width="37" customWidth="1"/>
    <col min="4" max="4" width="34" customWidth="1"/>
    <col min="5" max="5" width="21" customWidth="1"/>
    <col min="6" max="6" width="14" customWidth="1"/>
    <col min="7" max="7" width="17" customWidth="1"/>
    <col min="8" max="8" width="16" customWidth="1"/>
    <col min="9" max="9" width="8" customWidth="1"/>
    <col min="10" max="11" width="17" customWidth="1"/>
    <col min="12" max="12" width="13" customWidth="1"/>
    <col min="13" max="13" width="16" customWidth="1"/>
    <col min="14" max="14" width="13" customWidth="1"/>
    <col min="15" max="15" width="21" customWidth="1"/>
    <col min="16" max="16" width="12" customWidth="1"/>
    <col min="17" max="17" width="21" customWidth="1"/>
    <col min="18" max="18" width="20" customWidth="1"/>
    <col min="19" max="19" width="17" customWidth="1"/>
    <col min="20" max="20" width="19" customWidth="1"/>
    <col min="21" max="21" width="16" customWidth="1"/>
    <col min="22" max="22" width="21" customWidth="1"/>
    <col min="23" max="23" width="17" customWidth="1"/>
    <col min="24" max="24" width="15" customWidth="1"/>
    <col min="25" max="25" width="20" customWidth="1"/>
    <col min="26" max="26" width="19" customWidth="1"/>
    <col min="27" max="27" width="21" customWidth="1"/>
    <col min="28" max="29" width="19" customWidth="1"/>
    <col min="30" max="30" width="26" customWidth="1"/>
    <col min="31" max="31" width="19" customWidth="1"/>
    <col min="32" max="32" width="20" customWidth="1"/>
    <col min="33" max="33" width="19" customWidth="1"/>
    <col min="34" max="34" width="18" customWidth="1"/>
    <col min="35" max="35" width="15" customWidth="1"/>
    <col min="36" max="36" width="18" customWidth="1"/>
    <col min="37" max="38" width="14" customWidth="1"/>
    <col min="39" max="39" width="17" customWidth="1"/>
    <col min="40" max="40" width="20" customWidth="1"/>
    <col min="41" max="41" width="19" customWidth="1"/>
    <col min="42" max="42" width="16" customWidth="1"/>
    <col min="43" max="43" width="18" customWidth="1"/>
    <col min="44" max="44" width="16" customWidth="1"/>
    <col min="45" max="45" width="21" customWidth="1"/>
    <col min="46" max="46" width="20" customWidth="1"/>
    <col min="47" max="47" width="16" customWidth="1"/>
    <col min="48" max="48" width="11" hidden="1" customWidth="1"/>
    <col min="49" max="49" width="18" hidden="1" customWidth="1"/>
    <col min="50" max="51" width="11" hidden="1" customWidth="1"/>
    <col min="52" max="52" width="18" customWidth="1"/>
    <col min="53" max="53" width="11" customWidth="1"/>
    <col min="54" max="54" width="23" customWidth="1"/>
    <col min="55" max="55" width="20" hidden="1" customWidth="1"/>
    <col min="56" max="56" width="26" hidden="1" customWidth="1"/>
    <col min="57" max="57" width="23" customWidth="1"/>
    <col min="58" max="59" width="14" hidden="1" customWidth="1"/>
    <col min="60" max="61" width="16" hidden="1" customWidth="1"/>
    <col min="62" max="62" width="17" hidden="1" customWidth="1"/>
  </cols>
  <sheetData>
    <row r="1" spans="1:62" ht="17.100000000000001" customHeight="1" x14ac:dyDescent="0.2">
      <c r="A1" s="41" t="s">
        <v>18</v>
      </c>
      <c r="B1" s="41"/>
      <c r="C1" s="76"/>
      <c r="D1" s="77"/>
      <c r="E1" s="76"/>
      <c r="F1" s="76"/>
      <c r="G1" s="76"/>
      <c r="H1" s="76"/>
      <c r="I1" s="51"/>
      <c r="J1" s="51"/>
      <c r="K1" s="51"/>
      <c r="L1" s="51"/>
      <c r="M1" s="51"/>
      <c r="N1" s="51"/>
      <c r="O1" s="51"/>
      <c r="P1" s="44"/>
      <c r="AV1" s="73"/>
      <c r="AW1" s="51"/>
      <c r="AX1" s="51"/>
      <c r="AY1" s="51"/>
      <c r="AZ1" s="51"/>
      <c r="BA1" s="51"/>
    </row>
    <row r="2" spans="1:62" ht="18.95" customHeight="1" x14ac:dyDescent="0.2">
      <c r="A2" s="41" t="s">
        <v>19</v>
      </c>
      <c r="B2" s="41"/>
      <c r="C2" s="76"/>
      <c r="D2" s="77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90"/>
      <c r="AI2" s="89"/>
      <c r="AJ2" s="89"/>
      <c r="AV2" s="73"/>
      <c r="AW2" s="51"/>
      <c r="AX2" s="51"/>
      <c r="AY2" s="51"/>
      <c r="AZ2" s="51"/>
      <c r="BA2" s="51"/>
    </row>
    <row r="3" spans="1:62" ht="18.95" customHeight="1" x14ac:dyDescent="0.2">
      <c r="A3" s="110" t="s">
        <v>20</v>
      </c>
      <c r="B3" s="107"/>
      <c r="C3" s="108"/>
      <c r="D3" s="111"/>
      <c r="E3" s="108"/>
      <c r="F3" s="108"/>
      <c r="G3" s="108"/>
      <c r="H3" s="109"/>
      <c r="I3" s="106"/>
      <c r="J3" s="106"/>
      <c r="K3" s="106"/>
      <c r="L3" s="106"/>
      <c r="M3" s="106"/>
      <c r="N3" s="106"/>
      <c r="O3" s="106"/>
      <c r="P3" s="106"/>
      <c r="AV3" s="105"/>
      <c r="AW3" s="104"/>
      <c r="AX3" s="104"/>
      <c r="AY3" s="104"/>
      <c r="AZ3" s="104"/>
      <c r="BA3" s="104"/>
      <c r="BB3" s="112"/>
      <c r="BC3" s="105"/>
      <c r="BD3" s="105"/>
      <c r="BE3" s="105"/>
      <c r="BF3" s="105"/>
      <c r="BG3" s="105"/>
      <c r="BH3" s="105"/>
      <c r="BI3" s="105"/>
      <c r="BJ3" s="105"/>
    </row>
    <row r="4" spans="1:62" ht="30" customHeight="1" x14ac:dyDescent="0.2">
      <c r="A4" s="159" t="s">
        <v>21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59"/>
      <c r="AT4" s="159"/>
      <c r="AU4" s="159"/>
      <c r="AV4" s="159"/>
      <c r="AW4" s="159"/>
      <c r="AX4" s="159"/>
      <c r="AY4" s="159"/>
      <c r="AZ4" s="159"/>
      <c r="BA4" s="159"/>
      <c r="BB4" s="159"/>
      <c r="BC4" s="1"/>
      <c r="BD4" s="1"/>
      <c r="BE4" s="1"/>
      <c r="BF4" s="1"/>
      <c r="BG4" s="1"/>
      <c r="BH4" s="1"/>
      <c r="BI4" s="1"/>
      <c r="BJ4" s="1"/>
    </row>
    <row r="5" spans="1:62" ht="21.95" customHeight="1" x14ac:dyDescent="0.2">
      <c r="A5" s="66" t="s">
        <v>22</v>
      </c>
      <c r="B5" s="66"/>
      <c r="C5" s="66"/>
      <c r="D5" s="67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8"/>
      <c r="AT5" s="66"/>
      <c r="AU5" s="66"/>
      <c r="AV5" s="66"/>
      <c r="AW5" s="66"/>
      <c r="AX5" s="66"/>
      <c r="AY5" s="66"/>
      <c r="AZ5" s="66"/>
      <c r="BA5" s="66"/>
      <c r="BB5" s="66"/>
      <c r="BC5" s="1"/>
      <c r="BD5" s="1"/>
      <c r="BE5" s="1"/>
      <c r="BF5" s="1"/>
      <c r="BG5" s="1"/>
      <c r="BH5" s="1"/>
      <c r="BI5" s="1"/>
      <c r="BJ5" s="1"/>
    </row>
    <row r="6" spans="1:62" ht="18.95" customHeight="1" x14ac:dyDescent="0.2">
      <c r="A6" s="113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"/>
      <c r="BD6" s="1"/>
      <c r="BE6" s="1"/>
      <c r="BF6" s="1"/>
      <c r="BG6" s="1"/>
      <c r="BH6" s="1"/>
      <c r="BI6" s="1"/>
      <c r="BJ6" s="1"/>
    </row>
    <row r="7" spans="1:62" ht="32.1" customHeight="1" x14ac:dyDescent="0.2">
      <c r="A7" s="160" t="s">
        <v>0</v>
      </c>
      <c r="B7" s="169" t="s">
        <v>23</v>
      </c>
      <c r="C7" s="162" t="s">
        <v>1</v>
      </c>
      <c r="D7" s="164" t="s">
        <v>2</v>
      </c>
      <c r="E7" s="140" t="s">
        <v>24</v>
      </c>
      <c r="F7" s="140" t="s">
        <v>25</v>
      </c>
      <c r="G7" s="156" t="s">
        <v>26</v>
      </c>
      <c r="H7" s="167"/>
      <c r="I7" s="167"/>
      <c r="J7" s="167"/>
      <c r="K7" s="167"/>
      <c r="L7" s="167"/>
      <c r="M7" s="167"/>
      <c r="N7" s="168"/>
      <c r="O7" s="140" t="s">
        <v>6</v>
      </c>
      <c r="P7" s="140" t="s">
        <v>27</v>
      </c>
      <c r="Q7" s="140" t="s">
        <v>7</v>
      </c>
      <c r="R7" s="53"/>
      <c r="S7" s="53"/>
      <c r="T7" s="53"/>
      <c r="U7" s="53"/>
      <c r="V7" s="53"/>
      <c r="W7" s="53"/>
      <c r="X7" s="53"/>
      <c r="Y7" s="53"/>
      <c r="Z7" s="53"/>
      <c r="AA7" s="140" t="s">
        <v>28</v>
      </c>
      <c r="AB7" s="52"/>
      <c r="AC7" s="52"/>
      <c r="AD7" s="52"/>
      <c r="AE7" s="53"/>
      <c r="AF7" s="140" t="s">
        <v>8</v>
      </c>
      <c r="AG7" s="153" t="s">
        <v>29</v>
      </c>
      <c r="AH7" s="154"/>
      <c r="AI7" s="155"/>
      <c r="AJ7" s="148" t="s">
        <v>30</v>
      </c>
      <c r="AK7" s="149"/>
      <c r="AL7" s="150"/>
      <c r="AM7" s="140" t="s">
        <v>31</v>
      </c>
      <c r="AN7" s="138" t="s">
        <v>32</v>
      </c>
      <c r="AO7" s="145" t="s">
        <v>33</v>
      </c>
      <c r="AP7" s="143" t="s">
        <v>12</v>
      </c>
      <c r="AQ7" s="140" t="s">
        <v>34</v>
      </c>
      <c r="AR7" s="55"/>
      <c r="AS7" s="140" t="s">
        <v>35</v>
      </c>
      <c r="AT7" s="140" t="s">
        <v>36</v>
      </c>
      <c r="AU7" s="140" t="s">
        <v>37</v>
      </c>
      <c r="AV7" s="138" t="s">
        <v>38</v>
      </c>
      <c r="AW7" s="138" t="s">
        <v>39</v>
      </c>
      <c r="AX7" s="138" t="s">
        <v>40</v>
      </c>
      <c r="AY7" s="138" t="s">
        <v>41</v>
      </c>
      <c r="AZ7" s="138" t="s">
        <v>42</v>
      </c>
      <c r="BA7" s="140" t="s">
        <v>43</v>
      </c>
      <c r="BB7" s="156" t="s">
        <v>13</v>
      </c>
      <c r="BC7" s="151" t="s">
        <v>44</v>
      </c>
      <c r="BD7" s="151" t="s">
        <v>45</v>
      </c>
      <c r="BE7" s="158"/>
      <c r="BF7" s="54"/>
      <c r="BG7" s="54"/>
      <c r="BH7" s="54"/>
      <c r="BI7" s="54"/>
      <c r="BJ7" s="54"/>
    </row>
    <row r="8" spans="1:62" ht="53.1" customHeight="1" x14ac:dyDescent="0.2">
      <c r="A8" s="161"/>
      <c r="B8" s="170"/>
      <c r="C8" s="163"/>
      <c r="D8" s="165"/>
      <c r="E8" s="142"/>
      <c r="F8" s="166"/>
      <c r="G8" s="85" t="s">
        <v>3</v>
      </c>
      <c r="H8" s="85" t="s">
        <v>4</v>
      </c>
      <c r="I8" s="85" t="s">
        <v>5</v>
      </c>
      <c r="J8" s="85" t="s">
        <v>46</v>
      </c>
      <c r="K8" s="85" t="s">
        <v>47</v>
      </c>
      <c r="L8" s="85" t="s">
        <v>48</v>
      </c>
      <c r="M8" s="85" t="s">
        <v>49</v>
      </c>
      <c r="N8" s="85" t="s">
        <v>49</v>
      </c>
      <c r="O8" s="141"/>
      <c r="P8" s="141"/>
      <c r="Q8" s="141"/>
      <c r="R8" s="81" t="s">
        <v>50</v>
      </c>
      <c r="S8" s="81" t="s">
        <v>3</v>
      </c>
      <c r="T8" s="81" t="s">
        <v>4</v>
      </c>
      <c r="U8" s="81" t="s">
        <v>5</v>
      </c>
      <c r="V8" s="81" t="s">
        <v>46</v>
      </c>
      <c r="W8" s="81" t="s">
        <v>51</v>
      </c>
      <c r="X8" s="81" t="s">
        <v>48</v>
      </c>
      <c r="Y8" s="81" t="s">
        <v>49</v>
      </c>
      <c r="Z8" s="81" t="s">
        <v>49</v>
      </c>
      <c r="AA8" s="141"/>
      <c r="AB8" s="86" t="s">
        <v>52</v>
      </c>
      <c r="AC8" s="86" t="s">
        <v>53</v>
      </c>
      <c r="AD8" s="86" t="s">
        <v>54</v>
      </c>
      <c r="AE8" s="83" t="s">
        <v>55</v>
      </c>
      <c r="AF8" s="141"/>
      <c r="AG8" s="85" t="s">
        <v>56</v>
      </c>
      <c r="AH8" s="85" t="s">
        <v>57</v>
      </c>
      <c r="AI8" s="85" t="s">
        <v>11</v>
      </c>
      <c r="AJ8" s="87" t="s">
        <v>9</v>
      </c>
      <c r="AK8" s="87" t="s">
        <v>10</v>
      </c>
      <c r="AL8" s="87" t="s">
        <v>11</v>
      </c>
      <c r="AM8" s="141"/>
      <c r="AN8" s="139"/>
      <c r="AO8" s="146"/>
      <c r="AP8" s="144"/>
      <c r="AQ8" s="141"/>
      <c r="AR8" s="84" t="s">
        <v>58</v>
      </c>
      <c r="AS8" s="142"/>
      <c r="AT8" s="141"/>
      <c r="AU8" s="141"/>
      <c r="AV8" s="139"/>
      <c r="AW8" s="139"/>
      <c r="AX8" s="139"/>
      <c r="AY8" s="139"/>
      <c r="AZ8" s="139"/>
      <c r="BA8" s="141"/>
      <c r="BB8" s="157"/>
      <c r="BC8" s="152" t="s">
        <v>59</v>
      </c>
      <c r="BD8" s="152" t="s">
        <v>45</v>
      </c>
      <c r="BE8" s="158"/>
      <c r="BF8" s="54"/>
      <c r="BG8" s="82"/>
      <c r="BH8" s="82"/>
      <c r="BI8" s="82"/>
      <c r="BJ8" s="54"/>
    </row>
    <row r="9" spans="1:62" ht="17.100000000000001" customHeight="1" x14ac:dyDescent="0.2">
      <c r="A9" s="56">
        <v>1</v>
      </c>
      <c r="B9" s="56">
        <v>2</v>
      </c>
      <c r="C9" s="56">
        <v>3</v>
      </c>
      <c r="D9" s="56">
        <v>4</v>
      </c>
      <c r="E9" s="56">
        <v>5</v>
      </c>
      <c r="F9" s="56">
        <v>6</v>
      </c>
      <c r="G9" s="56">
        <v>7</v>
      </c>
      <c r="H9" s="56">
        <v>8</v>
      </c>
      <c r="I9" s="56">
        <v>9</v>
      </c>
      <c r="J9" s="56">
        <v>10</v>
      </c>
      <c r="K9" s="56">
        <v>11</v>
      </c>
      <c r="L9" s="56">
        <v>12</v>
      </c>
      <c r="M9" s="56">
        <v>13</v>
      </c>
      <c r="N9" s="56">
        <v>14</v>
      </c>
      <c r="O9" s="56">
        <v>15</v>
      </c>
      <c r="P9" s="56">
        <v>16</v>
      </c>
      <c r="Q9" s="56">
        <v>17</v>
      </c>
      <c r="R9" s="56">
        <v>18</v>
      </c>
      <c r="S9" s="56">
        <v>19</v>
      </c>
      <c r="T9" s="56">
        <v>20</v>
      </c>
      <c r="U9" s="56">
        <v>21</v>
      </c>
      <c r="V9" s="56">
        <v>22</v>
      </c>
      <c r="W9" s="56">
        <v>23</v>
      </c>
      <c r="X9" s="56">
        <v>24</v>
      </c>
      <c r="Y9" s="56">
        <v>25</v>
      </c>
      <c r="Z9" s="56">
        <v>26</v>
      </c>
      <c r="AA9" s="56">
        <v>27</v>
      </c>
      <c r="AB9" s="56">
        <v>28</v>
      </c>
      <c r="AC9" s="56">
        <v>29</v>
      </c>
      <c r="AD9" s="56">
        <v>30</v>
      </c>
      <c r="AE9" s="56">
        <v>31</v>
      </c>
      <c r="AF9" s="56">
        <v>32</v>
      </c>
      <c r="AG9" s="56">
        <v>33</v>
      </c>
      <c r="AH9" s="56">
        <v>34</v>
      </c>
      <c r="AI9" s="56">
        <v>35</v>
      </c>
      <c r="AJ9" s="56">
        <v>36</v>
      </c>
      <c r="AK9" s="56">
        <v>37</v>
      </c>
      <c r="AL9" s="56">
        <v>38</v>
      </c>
      <c r="AM9" s="56">
        <v>39</v>
      </c>
      <c r="AN9" s="56">
        <v>40</v>
      </c>
      <c r="AO9" s="56">
        <v>41</v>
      </c>
      <c r="AP9" s="56">
        <v>42</v>
      </c>
      <c r="AQ9" s="56">
        <v>43</v>
      </c>
      <c r="AR9" s="56">
        <v>44</v>
      </c>
      <c r="AS9" s="59">
        <v>45</v>
      </c>
      <c r="AT9" s="56">
        <v>46</v>
      </c>
      <c r="AU9" s="58">
        <v>47</v>
      </c>
      <c r="AV9" s="56">
        <v>50</v>
      </c>
      <c r="AW9" s="56">
        <v>51</v>
      </c>
      <c r="AX9" s="56">
        <v>52</v>
      </c>
      <c r="AY9" s="56">
        <v>53</v>
      </c>
      <c r="AZ9" s="56">
        <v>54</v>
      </c>
      <c r="BA9" s="56">
        <v>55</v>
      </c>
      <c r="BB9" s="56">
        <v>56</v>
      </c>
      <c r="BC9" s="56">
        <v>57</v>
      </c>
      <c r="BD9" s="56">
        <v>58</v>
      </c>
      <c r="BE9" s="45"/>
      <c r="BF9" s="45"/>
      <c r="BG9" s="57"/>
      <c r="BH9" s="57"/>
      <c r="BI9" s="57"/>
      <c r="BJ9" s="45"/>
    </row>
    <row r="10" spans="1:62" ht="17.100000000000001" customHeight="1" x14ac:dyDescent="0.2">
      <c r="A10" s="34" t="s">
        <v>60</v>
      </c>
      <c r="B10" s="36"/>
      <c r="C10" s="35" t="s">
        <v>61</v>
      </c>
      <c r="D10" s="30"/>
      <c r="E10" s="29">
        <f t="shared" ref="E10:AZ10" si="0">SUBTOTAL(9,E11:E36)</f>
        <v>158041997</v>
      </c>
      <c r="F10" s="29">
        <f t="shared" si="0"/>
        <v>0</v>
      </c>
      <c r="G10" s="29">
        <f t="shared" si="0"/>
        <v>2500000</v>
      </c>
      <c r="H10" s="29">
        <f t="shared" si="0"/>
        <v>6570000</v>
      </c>
      <c r="I10" s="29">
        <f t="shared" si="0"/>
        <v>0</v>
      </c>
      <c r="J10" s="29">
        <f t="shared" si="0"/>
        <v>3600000</v>
      </c>
      <c r="K10" s="29">
        <f t="shared" si="0"/>
        <v>8500000</v>
      </c>
      <c r="L10" s="29">
        <f t="shared" si="0"/>
        <v>0</v>
      </c>
      <c r="M10" s="29">
        <f t="shared" si="0"/>
        <v>260000</v>
      </c>
      <c r="N10" s="29">
        <f t="shared" si="0"/>
        <v>0</v>
      </c>
      <c r="O10" s="29">
        <f t="shared" si="0"/>
        <v>179471997</v>
      </c>
      <c r="P10" s="29">
        <f t="shared" si="0"/>
        <v>198</v>
      </c>
      <c r="Q10" s="29">
        <f t="shared" si="0"/>
        <v>179471997</v>
      </c>
      <c r="R10" s="29">
        <f t="shared" si="0"/>
        <v>158041997</v>
      </c>
      <c r="S10" s="29">
        <f t="shared" si="0"/>
        <v>2500000</v>
      </c>
      <c r="T10" s="29">
        <f t="shared" si="0"/>
        <v>6570000</v>
      </c>
      <c r="U10" s="29">
        <f t="shared" si="0"/>
        <v>0</v>
      </c>
      <c r="V10" s="29">
        <f t="shared" si="0"/>
        <v>3599999.9999999995</v>
      </c>
      <c r="W10" s="29">
        <f t="shared" si="0"/>
        <v>8500000</v>
      </c>
      <c r="X10" s="29">
        <f t="shared" si="0"/>
        <v>0</v>
      </c>
      <c r="Y10" s="29">
        <f t="shared" si="0"/>
        <v>260000</v>
      </c>
      <c r="Z10" s="29">
        <f t="shared" si="0"/>
        <v>0</v>
      </c>
      <c r="AA10" s="29">
        <f t="shared" si="0"/>
        <v>179471997</v>
      </c>
      <c r="AB10" s="29">
        <f t="shared" si="0"/>
        <v>160801997</v>
      </c>
      <c r="AC10" s="29">
        <f t="shared" si="0"/>
        <v>24120299.549999997</v>
      </c>
      <c r="AD10" s="29">
        <f t="shared" si="0"/>
        <v>-15620299.549999997</v>
      </c>
      <c r="AE10" s="29">
        <f t="shared" si="0"/>
        <v>169301997</v>
      </c>
      <c r="AF10" s="29">
        <f t="shared" si="0"/>
        <v>49456000</v>
      </c>
      <c r="AG10" s="29">
        <f t="shared" si="0"/>
        <v>8654799.9999999981</v>
      </c>
      <c r="AH10" s="29">
        <f t="shared" si="0"/>
        <v>1483680</v>
      </c>
      <c r="AI10" s="29">
        <f t="shared" si="0"/>
        <v>494560</v>
      </c>
      <c r="AJ10" s="29">
        <f t="shared" si="0"/>
        <v>3956480</v>
      </c>
      <c r="AK10" s="29">
        <f t="shared" si="0"/>
        <v>741840</v>
      </c>
      <c r="AL10" s="29">
        <f t="shared" si="0"/>
        <v>494560</v>
      </c>
      <c r="AM10" s="29">
        <f t="shared" si="0"/>
        <v>5192880</v>
      </c>
      <c r="AN10" s="29">
        <f t="shared" si="0"/>
        <v>0</v>
      </c>
      <c r="AO10" s="29">
        <f t="shared" si="0"/>
        <v>76869117</v>
      </c>
      <c r="AP10" s="29">
        <f t="shared" si="0"/>
        <v>8019117</v>
      </c>
      <c r="AQ10" s="29">
        <f t="shared" si="0"/>
        <v>13211997</v>
      </c>
      <c r="AR10" s="29">
        <f t="shared" si="0"/>
        <v>0</v>
      </c>
      <c r="AS10" s="29">
        <f t="shared" si="0"/>
        <v>166260000</v>
      </c>
      <c r="AT10" s="29">
        <f t="shared" si="0"/>
        <v>157760000</v>
      </c>
      <c r="AU10" s="31">
        <f t="shared" si="0"/>
        <v>8500000</v>
      </c>
      <c r="AV10" s="29">
        <f t="shared" si="0"/>
        <v>0</v>
      </c>
      <c r="AW10" s="29">
        <f t="shared" si="0"/>
        <v>77229038</v>
      </c>
      <c r="AX10" s="29">
        <f t="shared" si="0"/>
        <v>0</v>
      </c>
      <c r="AY10" s="29">
        <f t="shared" si="0"/>
        <v>0</v>
      </c>
      <c r="AZ10" s="29">
        <f t="shared" si="0"/>
        <v>89030962</v>
      </c>
      <c r="BA10" s="29"/>
      <c r="BB10" s="29"/>
      <c r="BC10" s="29"/>
      <c r="BD10" s="29"/>
      <c r="BE10" s="33"/>
      <c r="BF10" s="33"/>
      <c r="BG10" s="32"/>
      <c r="BH10" s="32"/>
      <c r="BI10" s="32"/>
      <c r="BJ10" s="33"/>
    </row>
    <row r="11" spans="1:62" ht="17.100000000000001" customHeight="1" x14ac:dyDescent="0.2">
      <c r="A11" s="12">
        <v>1</v>
      </c>
      <c r="B11" s="19" t="s">
        <v>62</v>
      </c>
      <c r="C11" s="14"/>
      <c r="D11" s="14"/>
      <c r="E11" s="9">
        <v>31832235</v>
      </c>
      <c r="F11" s="9">
        <v>0</v>
      </c>
      <c r="G11" s="9">
        <v>0</v>
      </c>
      <c r="H11" s="9">
        <v>730000</v>
      </c>
      <c r="I11" s="9">
        <v>0</v>
      </c>
      <c r="J11" s="9">
        <v>400000</v>
      </c>
      <c r="K11" s="9">
        <v>2500000</v>
      </c>
      <c r="L11" s="9"/>
      <c r="M11" s="9">
        <v>0</v>
      </c>
      <c r="N11" s="9">
        <v>0</v>
      </c>
      <c r="O11" s="11">
        <f t="shared" ref="O11:O35" si="1">SUM(E11:N11)</f>
        <v>35462235</v>
      </c>
      <c r="P11" s="18">
        <v>22</v>
      </c>
      <c r="Q11" s="7">
        <f t="shared" ref="Q11:Q35" si="2">O11/22*P11</f>
        <v>35462235</v>
      </c>
      <c r="R11" s="7">
        <f t="shared" ref="R11:R35" si="3">E11/22*$P11</f>
        <v>31832235</v>
      </c>
      <c r="S11" s="7">
        <f t="shared" ref="S11:S35" si="4">G11/22*$P11</f>
        <v>0</v>
      </c>
      <c r="T11" s="7">
        <f t="shared" ref="T11:T35" si="5">H11/22*$P11</f>
        <v>730000</v>
      </c>
      <c r="U11" s="7">
        <f t="shared" ref="U11:U35" si="6">I11/22*$P11</f>
        <v>0</v>
      </c>
      <c r="V11" s="7">
        <f t="shared" ref="V11:V35" si="7">J11/22*$P11</f>
        <v>399999.99999999994</v>
      </c>
      <c r="W11" s="7">
        <f t="shared" ref="W11:W35" si="8">K11/22*$P11</f>
        <v>2500000</v>
      </c>
      <c r="X11" s="7">
        <f t="shared" ref="X11:X35" si="9">L11/22*$P11</f>
        <v>0</v>
      </c>
      <c r="Y11" s="7">
        <f t="shared" ref="Y11:Y35" si="10">M11/22*$P11</f>
        <v>0</v>
      </c>
      <c r="Z11" s="7">
        <f t="shared" ref="Z11:Z35" si="11">N11/22*$P11</f>
        <v>0</v>
      </c>
      <c r="AA11" s="7">
        <f t="shared" ref="AA11:AA35" si="12">SUM(R11:Z11)</f>
        <v>35462235</v>
      </c>
      <c r="AB11" s="7">
        <f t="shared" ref="AB11:AB35" si="13">AA11-T11-V11-W11</f>
        <v>31832235</v>
      </c>
      <c r="AC11" s="7">
        <f t="shared" ref="AC11:AC35" si="14">AB11*15%</f>
        <v>4774835.25</v>
      </c>
      <c r="AD11" s="7">
        <f t="shared" ref="AD11:AD35" si="15">W11-AC11</f>
        <v>-2274835.25</v>
      </c>
      <c r="AE11" s="7">
        <f t="shared" ref="AE11:AE35" si="16">IF(AD11&lt;=0,AB11+W11,AB11*1.15)</f>
        <v>34332235</v>
      </c>
      <c r="AF11" s="8">
        <v>5307000</v>
      </c>
      <c r="AG11" s="11">
        <f t="shared" ref="AG11:AG36" si="17">$AF11*17.5%</f>
        <v>928724.99999999988</v>
      </c>
      <c r="AH11" s="11">
        <f t="shared" ref="AH11:AH36" si="18">$AF11*3%</f>
        <v>159210</v>
      </c>
      <c r="AI11" s="11">
        <f t="shared" ref="AI11:AI36" si="19">$AF11*1%</f>
        <v>53070</v>
      </c>
      <c r="AJ11" s="11">
        <f t="shared" ref="AJ11:AJ36" si="20">$AF11*8%</f>
        <v>424560</v>
      </c>
      <c r="AK11" s="11">
        <f t="shared" ref="AK11:AK36" si="21">$AF11*1.5%</f>
        <v>79605</v>
      </c>
      <c r="AL11" s="11">
        <f t="shared" ref="AL11:AL36" si="22">$AF11*1%</f>
        <v>53070</v>
      </c>
      <c r="AM11" s="7">
        <f t="shared" ref="AM11:AM36" si="23">SUM(AJ11:AL11)</f>
        <v>557235</v>
      </c>
      <c r="AN11" s="9">
        <v>0</v>
      </c>
      <c r="AO11" s="11">
        <f t="shared" ref="AO11:AO35" si="24">IF((AE11-11000000-AN11*4400000-AM11)&lt;0,0,(AE11-11000000-AN11*4400000-AM11))</f>
        <v>22775000</v>
      </c>
      <c r="AP11" s="11">
        <f t="shared" ref="AP11:AP36" si="25">ROUND(IF(AO11&gt;80000000,AO11*35%-9850000,IF(AO11&gt;52000000,AO11*30%-5850000,IF(AO11&gt;32000000,AO11*25%-3250000,IF(AO11&gt;18000000,AO11*20%-1650000,IF(AO11&gt;10000000,AO11*15%-750000,IF(AO11&gt;5000000,AO11*10%-250000,IF(AO11&gt;0,AO11*5%,0))))))),0)</f>
        <v>2905000</v>
      </c>
      <c r="AQ11" s="11">
        <f t="shared" ref="AQ11:AQ36" si="26">AP11+AM11</f>
        <v>3462235</v>
      </c>
      <c r="AR11" s="11"/>
      <c r="AS11" s="17">
        <f t="shared" ref="AS11:AS35" si="27">AA11-AM11-AP11-AV11</f>
        <v>32000000</v>
      </c>
      <c r="AT11" s="9">
        <f t="shared" ref="AT11:AT35" si="28">AS11-W11-AV11</f>
        <v>29500000</v>
      </c>
      <c r="AU11" s="38">
        <f t="shared" ref="AU11:AU35" si="29">W11</f>
        <v>2500000</v>
      </c>
      <c r="AV11" s="9"/>
      <c r="AW11" s="9">
        <v>10000000</v>
      </c>
      <c r="AX11" s="9"/>
      <c r="AY11" s="9"/>
      <c r="AZ11" s="11">
        <f t="shared" ref="AZ11:AZ36" si="30">AS11-SUM(AW11:AY11)</f>
        <v>22000000</v>
      </c>
      <c r="BA11" s="13" t="s">
        <v>14</v>
      </c>
      <c r="BB11" s="16"/>
      <c r="BC11" s="8"/>
      <c r="BD11" s="15"/>
      <c r="BE11" s="37"/>
      <c r="BF11" s="37">
        <f>BE11-11000000</f>
        <v>-11000000</v>
      </c>
      <c r="BG11" s="39">
        <v>1650000</v>
      </c>
      <c r="BH11" s="39">
        <f t="shared" ref="BH11:BH17" si="31">BF11-BG11</f>
        <v>-12650000</v>
      </c>
      <c r="BI11" s="39">
        <f>BH11/0.8</f>
        <v>-15812500</v>
      </c>
      <c r="BJ11" s="40">
        <f>BI11+11000000+AQ11</f>
        <v>-1350265</v>
      </c>
    </row>
    <row r="12" spans="1:62" ht="17.100000000000001" customHeight="1" x14ac:dyDescent="0.2">
      <c r="A12" s="12">
        <v>2</v>
      </c>
      <c r="B12" s="19" t="s">
        <v>62</v>
      </c>
      <c r="C12" s="14"/>
      <c r="D12" s="14"/>
      <c r="E12" s="9">
        <v>23139588</v>
      </c>
      <c r="F12" s="9">
        <v>0</v>
      </c>
      <c r="G12" s="9">
        <v>0</v>
      </c>
      <c r="H12" s="9">
        <v>730000</v>
      </c>
      <c r="I12" s="9">
        <v>0</v>
      </c>
      <c r="J12" s="9">
        <v>400000</v>
      </c>
      <c r="K12" s="9">
        <v>1500000</v>
      </c>
      <c r="L12" s="9"/>
      <c r="M12" s="9">
        <v>0</v>
      </c>
      <c r="N12" s="9">
        <v>0</v>
      </c>
      <c r="O12" s="11">
        <f t="shared" si="1"/>
        <v>25769588</v>
      </c>
      <c r="P12" s="18">
        <v>22</v>
      </c>
      <c r="Q12" s="7">
        <f t="shared" si="2"/>
        <v>25769588</v>
      </c>
      <c r="R12" s="7">
        <f t="shared" si="3"/>
        <v>23139588</v>
      </c>
      <c r="S12" s="7">
        <f t="shared" si="4"/>
        <v>0</v>
      </c>
      <c r="T12" s="7">
        <f t="shared" si="5"/>
        <v>730000</v>
      </c>
      <c r="U12" s="7">
        <f t="shared" si="6"/>
        <v>0</v>
      </c>
      <c r="V12" s="7">
        <f t="shared" si="7"/>
        <v>399999.99999999994</v>
      </c>
      <c r="W12" s="7">
        <f t="shared" si="8"/>
        <v>1500000</v>
      </c>
      <c r="X12" s="7">
        <f t="shared" si="9"/>
        <v>0</v>
      </c>
      <c r="Y12" s="7">
        <f t="shared" si="10"/>
        <v>0</v>
      </c>
      <c r="Z12" s="7">
        <f t="shared" si="11"/>
        <v>0</v>
      </c>
      <c r="AA12" s="7">
        <f t="shared" si="12"/>
        <v>25769588</v>
      </c>
      <c r="AB12" s="7">
        <f t="shared" si="13"/>
        <v>23139588</v>
      </c>
      <c r="AC12" s="7">
        <f t="shared" si="14"/>
        <v>3470938.1999999997</v>
      </c>
      <c r="AD12" s="7">
        <f t="shared" si="15"/>
        <v>-1970938.1999999997</v>
      </c>
      <c r="AE12" s="7">
        <f t="shared" si="16"/>
        <v>24639588</v>
      </c>
      <c r="AF12" s="8">
        <v>5307000</v>
      </c>
      <c r="AG12" s="11">
        <f t="shared" si="17"/>
        <v>928724.99999999988</v>
      </c>
      <c r="AH12" s="11">
        <f t="shared" si="18"/>
        <v>159210</v>
      </c>
      <c r="AI12" s="11">
        <f t="shared" si="19"/>
        <v>53070</v>
      </c>
      <c r="AJ12" s="11">
        <f t="shared" si="20"/>
        <v>424560</v>
      </c>
      <c r="AK12" s="11">
        <f t="shared" si="21"/>
        <v>79605</v>
      </c>
      <c r="AL12" s="11">
        <f t="shared" si="22"/>
        <v>53070</v>
      </c>
      <c r="AM12" s="7">
        <f t="shared" si="23"/>
        <v>557235</v>
      </c>
      <c r="AN12" s="9">
        <v>0</v>
      </c>
      <c r="AO12" s="11">
        <f t="shared" si="24"/>
        <v>13082353</v>
      </c>
      <c r="AP12" s="11">
        <f t="shared" si="25"/>
        <v>1212353</v>
      </c>
      <c r="AQ12" s="11">
        <f t="shared" si="26"/>
        <v>1769588</v>
      </c>
      <c r="AR12" s="11"/>
      <c r="AS12" s="17">
        <f t="shared" si="27"/>
        <v>24000000</v>
      </c>
      <c r="AT12" s="9">
        <f t="shared" si="28"/>
        <v>22500000</v>
      </c>
      <c r="AU12" s="38">
        <f t="shared" si="29"/>
        <v>1500000</v>
      </c>
      <c r="AV12" s="9"/>
      <c r="AW12" s="9">
        <v>10000000</v>
      </c>
      <c r="AX12" s="9"/>
      <c r="AY12" s="9"/>
      <c r="AZ12" s="11">
        <f t="shared" si="30"/>
        <v>14000000</v>
      </c>
      <c r="BA12" s="13" t="s">
        <v>14</v>
      </c>
      <c r="BB12" s="16"/>
      <c r="BC12" s="8"/>
      <c r="BD12" s="15"/>
      <c r="BE12" s="37"/>
      <c r="BF12" s="37">
        <f>BE12-11000000</f>
        <v>-11000000</v>
      </c>
      <c r="BG12" s="39">
        <v>750000</v>
      </c>
      <c r="BH12" s="39">
        <f t="shared" si="31"/>
        <v>-11750000</v>
      </c>
      <c r="BI12" s="39">
        <f>BH12/0.85</f>
        <v>-13823529.411764706</v>
      </c>
      <c r="BJ12" s="40">
        <f>BI12+11000000+AQ12</f>
        <v>-1053941.4117647056</v>
      </c>
    </row>
    <row r="13" spans="1:62" ht="17.100000000000001" customHeight="1" x14ac:dyDescent="0.2">
      <c r="A13" s="12">
        <v>3</v>
      </c>
      <c r="B13" s="19" t="s">
        <v>62</v>
      </c>
      <c r="C13" s="14"/>
      <c r="D13" s="14"/>
      <c r="E13" s="9">
        <v>23139588</v>
      </c>
      <c r="F13" s="9">
        <v>0</v>
      </c>
      <c r="G13" s="9">
        <v>0</v>
      </c>
      <c r="H13" s="9">
        <v>730000</v>
      </c>
      <c r="I13" s="9">
        <v>0</v>
      </c>
      <c r="J13" s="9">
        <v>400000</v>
      </c>
      <c r="K13" s="9">
        <v>1500000</v>
      </c>
      <c r="L13" s="9"/>
      <c r="M13" s="9">
        <v>0</v>
      </c>
      <c r="N13" s="9">
        <v>0</v>
      </c>
      <c r="O13" s="11">
        <f t="shared" si="1"/>
        <v>25769588</v>
      </c>
      <c r="P13" s="18">
        <v>22</v>
      </c>
      <c r="Q13" s="7">
        <f t="shared" si="2"/>
        <v>25769588</v>
      </c>
      <c r="R13" s="7">
        <f t="shared" si="3"/>
        <v>23139588</v>
      </c>
      <c r="S13" s="7">
        <f t="shared" si="4"/>
        <v>0</v>
      </c>
      <c r="T13" s="7">
        <f t="shared" si="5"/>
        <v>730000</v>
      </c>
      <c r="U13" s="7">
        <f t="shared" si="6"/>
        <v>0</v>
      </c>
      <c r="V13" s="7">
        <f t="shared" si="7"/>
        <v>399999.99999999994</v>
      </c>
      <c r="W13" s="7">
        <f t="shared" si="8"/>
        <v>1500000</v>
      </c>
      <c r="X13" s="7">
        <f t="shared" si="9"/>
        <v>0</v>
      </c>
      <c r="Y13" s="7">
        <f t="shared" si="10"/>
        <v>0</v>
      </c>
      <c r="Z13" s="7">
        <f t="shared" si="11"/>
        <v>0</v>
      </c>
      <c r="AA13" s="7">
        <f t="shared" si="12"/>
        <v>25769588</v>
      </c>
      <c r="AB13" s="7">
        <f t="shared" si="13"/>
        <v>23139588</v>
      </c>
      <c r="AC13" s="7">
        <f t="shared" si="14"/>
        <v>3470938.1999999997</v>
      </c>
      <c r="AD13" s="7">
        <f t="shared" si="15"/>
        <v>-1970938.1999999997</v>
      </c>
      <c r="AE13" s="7">
        <f t="shared" si="16"/>
        <v>24639588</v>
      </c>
      <c r="AF13" s="8">
        <v>5307000</v>
      </c>
      <c r="AG13" s="11">
        <f t="shared" si="17"/>
        <v>928724.99999999988</v>
      </c>
      <c r="AH13" s="11">
        <f t="shared" si="18"/>
        <v>159210</v>
      </c>
      <c r="AI13" s="11">
        <f t="shared" si="19"/>
        <v>53070</v>
      </c>
      <c r="AJ13" s="11">
        <f t="shared" si="20"/>
        <v>424560</v>
      </c>
      <c r="AK13" s="11">
        <f t="shared" si="21"/>
        <v>79605</v>
      </c>
      <c r="AL13" s="11">
        <f t="shared" si="22"/>
        <v>53070</v>
      </c>
      <c r="AM13" s="7">
        <f t="shared" si="23"/>
        <v>557235</v>
      </c>
      <c r="AN13" s="9">
        <v>0</v>
      </c>
      <c r="AO13" s="11">
        <f t="shared" si="24"/>
        <v>13082353</v>
      </c>
      <c r="AP13" s="11">
        <f t="shared" si="25"/>
        <v>1212353</v>
      </c>
      <c r="AQ13" s="11">
        <f t="shared" si="26"/>
        <v>1769588</v>
      </c>
      <c r="AR13" s="11"/>
      <c r="AS13" s="17">
        <f t="shared" si="27"/>
        <v>24000000</v>
      </c>
      <c r="AT13" s="9">
        <f t="shared" si="28"/>
        <v>22500000</v>
      </c>
      <c r="AU13" s="38">
        <f t="shared" si="29"/>
        <v>1500000</v>
      </c>
      <c r="AV13" s="9"/>
      <c r="AW13" s="9">
        <v>10000000</v>
      </c>
      <c r="AX13" s="9"/>
      <c r="AY13" s="9"/>
      <c r="AZ13" s="11">
        <f t="shared" si="30"/>
        <v>14000000</v>
      </c>
      <c r="BA13" s="13" t="s">
        <v>14</v>
      </c>
      <c r="BB13" s="16"/>
      <c r="BC13" s="8"/>
      <c r="BD13" s="15"/>
      <c r="BE13" s="37"/>
      <c r="BF13" s="37">
        <f>BE13-11000000</f>
        <v>-11000000</v>
      </c>
      <c r="BG13" s="39">
        <v>750000</v>
      </c>
      <c r="BH13" s="39">
        <f t="shared" si="31"/>
        <v>-11750000</v>
      </c>
      <c r="BI13" s="39">
        <f>BH13/0.85</f>
        <v>-13823529.411764706</v>
      </c>
      <c r="BJ13" s="40">
        <f>BI13+11000000+AQ13</f>
        <v>-1053941.4117647056</v>
      </c>
    </row>
    <row r="14" spans="1:62" ht="17.100000000000001" customHeight="1" x14ac:dyDescent="0.2">
      <c r="A14" s="12">
        <f t="shared" ref="A14:A19" si="32">A13+1</f>
        <v>4</v>
      </c>
      <c r="B14" s="19" t="s">
        <v>62</v>
      </c>
      <c r="C14" s="14"/>
      <c r="D14" s="14"/>
      <c r="E14" s="9">
        <v>24493823</v>
      </c>
      <c r="F14" s="9">
        <v>0</v>
      </c>
      <c r="G14" s="9">
        <v>0</v>
      </c>
      <c r="H14" s="9">
        <v>730000</v>
      </c>
      <c r="I14" s="9">
        <v>0</v>
      </c>
      <c r="J14" s="9">
        <v>400000</v>
      </c>
      <c r="K14" s="9">
        <v>1500000</v>
      </c>
      <c r="L14" s="9"/>
      <c r="M14" s="9">
        <v>0</v>
      </c>
      <c r="N14" s="9">
        <v>0</v>
      </c>
      <c r="O14" s="11">
        <f t="shared" si="1"/>
        <v>27123823</v>
      </c>
      <c r="P14" s="18">
        <v>22</v>
      </c>
      <c r="Q14" s="7">
        <f t="shared" si="2"/>
        <v>27123823</v>
      </c>
      <c r="R14" s="7">
        <f t="shared" si="3"/>
        <v>24493823</v>
      </c>
      <c r="S14" s="7">
        <f t="shared" si="4"/>
        <v>0</v>
      </c>
      <c r="T14" s="7">
        <f t="shared" si="5"/>
        <v>730000</v>
      </c>
      <c r="U14" s="7">
        <f t="shared" si="6"/>
        <v>0</v>
      </c>
      <c r="V14" s="7">
        <f t="shared" si="7"/>
        <v>399999.99999999994</v>
      </c>
      <c r="W14" s="7">
        <f t="shared" si="8"/>
        <v>1500000</v>
      </c>
      <c r="X14" s="7">
        <f t="shared" si="9"/>
        <v>0</v>
      </c>
      <c r="Y14" s="7">
        <f t="shared" si="10"/>
        <v>0</v>
      </c>
      <c r="Z14" s="7">
        <f t="shared" si="11"/>
        <v>0</v>
      </c>
      <c r="AA14" s="7">
        <f t="shared" si="12"/>
        <v>27123823</v>
      </c>
      <c r="AB14" s="7">
        <f t="shared" si="13"/>
        <v>24493823</v>
      </c>
      <c r="AC14" s="7">
        <f t="shared" si="14"/>
        <v>3674073.4499999997</v>
      </c>
      <c r="AD14" s="7">
        <f t="shared" si="15"/>
        <v>-2174073.4499999997</v>
      </c>
      <c r="AE14" s="7">
        <f t="shared" si="16"/>
        <v>25993823</v>
      </c>
      <c r="AF14" s="8">
        <v>7000000</v>
      </c>
      <c r="AG14" s="11">
        <f t="shared" si="17"/>
        <v>1225000</v>
      </c>
      <c r="AH14" s="11">
        <f t="shared" si="18"/>
        <v>210000</v>
      </c>
      <c r="AI14" s="11">
        <f t="shared" si="19"/>
        <v>70000</v>
      </c>
      <c r="AJ14" s="11">
        <f t="shared" si="20"/>
        <v>560000</v>
      </c>
      <c r="AK14" s="11">
        <f t="shared" si="21"/>
        <v>105000</v>
      </c>
      <c r="AL14" s="11">
        <f t="shared" si="22"/>
        <v>70000</v>
      </c>
      <c r="AM14" s="7">
        <f t="shared" si="23"/>
        <v>735000</v>
      </c>
      <c r="AN14" s="9">
        <v>0</v>
      </c>
      <c r="AO14" s="11">
        <f t="shared" si="24"/>
        <v>14258823</v>
      </c>
      <c r="AP14" s="11">
        <f t="shared" si="25"/>
        <v>1388823</v>
      </c>
      <c r="AQ14" s="11">
        <f t="shared" si="26"/>
        <v>2123823</v>
      </c>
      <c r="AR14" s="11"/>
      <c r="AS14" s="17">
        <f t="shared" si="27"/>
        <v>25000000</v>
      </c>
      <c r="AT14" s="9">
        <f t="shared" si="28"/>
        <v>23500000</v>
      </c>
      <c r="AU14" s="38">
        <f t="shared" si="29"/>
        <v>1500000</v>
      </c>
      <c r="AV14" s="9"/>
      <c r="AW14" s="9">
        <v>12500000</v>
      </c>
      <c r="AX14" s="9"/>
      <c r="AY14" s="9"/>
      <c r="AZ14" s="11">
        <f t="shared" si="30"/>
        <v>12500000</v>
      </c>
      <c r="BA14" s="13" t="s">
        <v>14</v>
      </c>
      <c r="BB14" s="16"/>
      <c r="BC14" s="8"/>
      <c r="BD14" s="15"/>
      <c r="BE14" s="37"/>
      <c r="BF14" s="37">
        <f>BE14-11000000</f>
        <v>-11000000</v>
      </c>
      <c r="BG14" s="39">
        <v>750000</v>
      </c>
      <c r="BH14" s="39">
        <f t="shared" si="31"/>
        <v>-11750000</v>
      </c>
      <c r="BI14" s="39">
        <f>BH14/0.85</f>
        <v>-13823529.411764706</v>
      </c>
      <c r="BJ14" s="40">
        <f>BI14+11000000+AQ14</f>
        <v>-699706.41176470555</v>
      </c>
    </row>
    <row r="15" spans="1:62" ht="17.100000000000001" customHeight="1" x14ac:dyDescent="0.2">
      <c r="A15" s="12">
        <f t="shared" si="32"/>
        <v>5</v>
      </c>
      <c r="B15" s="19" t="s">
        <v>62</v>
      </c>
      <c r="C15" s="14"/>
      <c r="D15" s="14"/>
      <c r="E15" s="9">
        <v>7927235</v>
      </c>
      <c r="F15" s="9">
        <v>0</v>
      </c>
      <c r="G15" s="9">
        <v>0</v>
      </c>
      <c r="H15" s="9">
        <v>730000</v>
      </c>
      <c r="I15" s="9">
        <v>0</v>
      </c>
      <c r="J15" s="9">
        <v>400000</v>
      </c>
      <c r="K15" s="9">
        <v>0</v>
      </c>
      <c r="L15" s="9"/>
      <c r="M15" s="9">
        <v>0</v>
      </c>
      <c r="N15" s="9">
        <v>0</v>
      </c>
      <c r="O15" s="11">
        <f t="shared" si="1"/>
        <v>9057235</v>
      </c>
      <c r="P15" s="18">
        <v>22</v>
      </c>
      <c r="Q15" s="7">
        <f t="shared" si="2"/>
        <v>9057235</v>
      </c>
      <c r="R15" s="7">
        <f t="shared" si="3"/>
        <v>7927235</v>
      </c>
      <c r="S15" s="7">
        <f t="shared" si="4"/>
        <v>0</v>
      </c>
      <c r="T15" s="7">
        <f t="shared" si="5"/>
        <v>730000</v>
      </c>
      <c r="U15" s="7">
        <f t="shared" si="6"/>
        <v>0</v>
      </c>
      <c r="V15" s="7">
        <f t="shared" si="7"/>
        <v>399999.99999999994</v>
      </c>
      <c r="W15" s="7">
        <f t="shared" si="8"/>
        <v>0</v>
      </c>
      <c r="X15" s="7">
        <f t="shared" si="9"/>
        <v>0</v>
      </c>
      <c r="Y15" s="7">
        <f t="shared" si="10"/>
        <v>0</v>
      </c>
      <c r="Z15" s="7">
        <f t="shared" si="11"/>
        <v>0</v>
      </c>
      <c r="AA15" s="7">
        <f t="shared" si="12"/>
        <v>9057235</v>
      </c>
      <c r="AB15" s="7">
        <f t="shared" si="13"/>
        <v>7927235</v>
      </c>
      <c r="AC15" s="7">
        <f t="shared" si="14"/>
        <v>1189085.25</v>
      </c>
      <c r="AD15" s="7">
        <f t="shared" si="15"/>
        <v>-1189085.25</v>
      </c>
      <c r="AE15" s="7">
        <f t="shared" si="16"/>
        <v>7927235</v>
      </c>
      <c r="AF15" s="8">
        <v>5307000</v>
      </c>
      <c r="AG15" s="11">
        <f t="shared" si="17"/>
        <v>928724.99999999988</v>
      </c>
      <c r="AH15" s="11">
        <f t="shared" si="18"/>
        <v>159210</v>
      </c>
      <c r="AI15" s="11">
        <f t="shared" si="19"/>
        <v>53070</v>
      </c>
      <c r="AJ15" s="11">
        <f t="shared" si="20"/>
        <v>424560</v>
      </c>
      <c r="AK15" s="11">
        <f t="shared" si="21"/>
        <v>79605</v>
      </c>
      <c r="AL15" s="11">
        <f t="shared" si="22"/>
        <v>53070</v>
      </c>
      <c r="AM15" s="7">
        <f t="shared" si="23"/>
        <v>557235</v>
      </c>
      <c r="AN15" s="9">
        <v>0</v>
      </c>
      <c r="AO15" s="11">
        <f t="shared" si="24"/>
        <v>0</v>
      </c>
      <c r="AP15" s="11">
        <f t="shared" si="25"/>
        <v>0</v>
      </c>
      <c r="AQ15" s="11">
        <f t="shared" si="26"/>
        <v>557235</v>
      </c>
      <c r="AR15" s="11"/>
      <c r="AS15" s="17">
        <f t="shared" si="27"/>
        <v>8500000</v>
      </c>
      <c r="AT15" s="9">
        <f t="shared" si="28"/>
        <v>8500000</v>
      </c>
      <c r="AU15" s="38">
        <f t="shared" si="29"/>
        <v>0</v>
      </c>
      <c r="AV15" s="9"/>
      <c r="AW15" s="9">
        <v>5628155</v>
      </c>
      <c r="AX15" s="9"/>
      <c r="AY15" s="9"/>
      <c r="AZ15" s="11">
        <f t="shared" si="30"/>
        <v>2871845</v>
      </c>
      <c r="BA15" s="13" t="s">
        <v>14</v>
      </c>
      <c r="BB15" s="16"/>
      <c r="BC15" s="8"/>
      <c r="BD15" s="15"/>
      <c r="BE15" s="37"/>
      <c r="BF15" s="10"/>
      <c r="BG15" s="39"/>
      <c r="BH15" s="39">
        <f t="shared" si="31"/>
        <v>0</v>
      </c>
      <c r="BI15" s="39">
        <f>BH15/0.8</f>
        <v>0</v>
      </c>
      <c r="BJ15" s="40">
        <f>BE15+AQ15</f>
        <v>557235</v>
      </c>
    </row>
    <row r="16" spans="1:62" ht="17.100000000000001" customHeight="1" x14ac:dyDescent="0.2">
      <c r="A16" s="12">
        <f t="shared" si="32"/>
        <v>6</v>
      </c>
      <c r="B16" s="19" t="s">
        <v>62</v>
      </c>
      <c r="C16" s="14"/>
      <c r="D16" s="14"/>
      <c r="E16" s="9">
        <v>23727823</v>
      </c>
      <c r="F16" s="9">
        <v>0</v>
      </c>
      <c r="G16" s="9">
        <v>0</v>
      </c>
      <c r="H16" s="9">
        <v>730000</v>
      </c>
      <c r="I16" s="9">
        <v>0</v>
      </c>
      <c r="J16" s="9">
        <v>400000</v>
      </c>
      <c r="K16" s="9">
        <v>1500000</v>
      </c>
      <c r="L16" s="9"/>
      <c r="M16" s="9">
        <v>0</v>
      </c>
      <c r="N16" s="9">
        <v>0</v>
      </c>
      <c r="O16" s="11">
        <f t="shared" si="1"/>
        <v>26357823</v>
      </c>
      <c r="P16" s="18">
        <v>22</v>
      </c>
      <c r="Q16" s="7">
        <f t="shared" si="2"/>
        <v>26357822.999999996</v>
      </c>
      <c r="R16" s="7">
        <f t="shared" si="3"/>
        <v>23727823</v>
      </c>
      <c r="S16" s="7">
        <f t="shared" si="4"/>
        <v>0</v>
      </c>
      <c r="T16" s="7">
        <f t="shared" si="5"/>
        <v>730000</v>
      </c>
      <c r="U16" s="7">
        <f t="shared" si="6"/>
        <v>0</v>
      </c>
      <c r="V16" s="7">
        <f t="shared" si="7"/>
        <v>399999.99999999994</v>
      </c>
      <c r="W16" s="7">
        <f t="shared" si="8"/>
        <v>1500000</v>
      </c>
      <c r="X16" s="7">
        <f t="shared" si="9"/>
        <v>0</v>
      </c>
      <c r="Y16" s="7">
        <f t="shared" si="10"/>
        <v>0</v>
      </c>
      <c r="Z16" s="7">
        <f t="shared" si="11"/>
        <v>0</v>
      </c>
      <c r="AA16" s="7">
        <f t="shared" si="12"/>
        <v>26357823</v>
      </c>
      <c r="AB16" s="7">
        <f t="shared" si="13"/>
        <v>23727823</v>
      </c>
      <c r="AC16" s="7">
        <f t="shared" si="14"/>
        <v>3559173.4499999997</v>
      </c>
      <c r="AD16" s="7">
        <f t="shared" si="15"/>
        <v>-2059173.4499999997</v>
      </c>
      <c r="AE16" s="7">
        <f t="shared" si="16"/>
        <v>25227823</v>
      </c>
      <c r="AF16" s="8">
        <v>5307000</v>
      </c>
      <c r="AG16" s="11">
        <f t="shared" si="17"/>
        <v>928724.99999999988</v>
      </c>
      <c r="AH16" s="11">
        <f t="shared" si="18"/>
        <v>159210</v>
      </c>
      <c r="AI16" s="11">
        <f t="shared" si="19"/>
        <v>53070</v>
      </c>
      <c r="AJ16" s="11">
        <f t="shared" si="20"/>
        <v>424560</v>
      </c>
      <c r="AK16" s="11">
        <f t="shared" si="21"/>
        <v>79605</v>
      </c>
      <c r="AL16" s="11">
        <f t="shared" si="22"/>
        <v>53070</v>
      </c>
      <c r="AM16" s="7">
        <f t="shared" si="23"/>
        <v>557235</v>
      </c>
      <c r="AN16" s="9">
        <v>0</v>
      </c>
      <c r="AO16" s="11">
        <f t="shared" si="24"/>
        <v>13670588</v>
      </c>
      <c r="AP16" s="11">
        <f t="shared" si="25"/>
        <v>1300588</v>
      </c>
      <c r="AQ16" s="11">
        <f t="shared" si="26"/>
        <v>1857823</v>
      </c>
      <c r="AR16" s="11"/>
      <c r="AS16" s="17">
        <f t="shared" si="27"/>
        <v>24500000</v>
      </c>
      <c r="AT16" s="9">
        <f t="shared" si="28"/>
        <v>23000000</v>
      </c>
      <c r="AU16" s="38">
        <f t="shared" si="29"/>
        <v>1500000</v>
      </c>
      <c r="AV16" s="9"/>
      <c r="AW16" s="9">
        <v>10000000</v>
      </c>
      <c r="AX16" s="9"/>
      <c r="AY16" s="9"/>
      <c r="AZ16" s="11">
        <f t="shared" si="30"/>
        <v>14500000</v>
      </c>
      <c r="BA16" s="13" t="s">
        <v>14</v>
      </c>
      <c r="BB16" s="16"/>
      <c r="BC16" s="8"/>
      <c r="BD16" s="15"/>
      <c r="BE16" s="37"/>
      <c r="BF16" s="37">
        <f>BE16-11000000</f>
        <v>-11000000</v>
      </c>
      <c r="BG16" s="39">
        <v>750000</v>
      </c>
      <c r="BH16" s="39">
        <f t="shared" si="31"/>
        <v>-11750000</v>
      </c>
      <c r="BI16" s="39">
        <f>BH16/0.85</f>
        <v>-13823529.411764706</v>
      </c>
      <c r="BJ16" s="40">
        <f>BI16+11000000+AQ16</f>
        <v>-965706.41176470555</v>
      </c>
    </row>
    <row r="17" spans="1:62" ht="17.100000000000001" customHeight="1" x14ac:dyDescent="0.2">
      <c r="A17" s="12">
        <f t="shared" si="32"/>
        <v>7</v>
      </c>
      <c r="B17" s="19" t="s">
        <v>62</v>
      </c>
      <c r="C17" s="14"/>
      <c r="D17" s="14"/>
      <c r="E17" s="9">
        <v>10427235</v>
      </c>
      <c r="F17" s="9">
        <v>0</v>
      </c>
      <c r="G17" s="9">
        <v>500000</v>
      </c>
      <c r="H17" s="9">
        <v>730000</v>
      </c>
      <c r="I17" s="9">
        <v>0</v>
      </c>
      <c r="J17" s="9">
        <v>400000</v>
      </c>
      <c r="K17" s="9">
        <v>0</v>
      </c>
      <c r="L17" s="9"/>
      <c r="M17" s="9">
        <v>0</v>
      </c>
      <c r="N17" s="9">
        <v>0</v>
      </c>
      <c r="O17" s="11">
        <f t="shared" si="1"/>
        <v>12057235</v>
      </c>
      <c r="P17" s="18">
        <v>22</v>
      </c>
      <c r="Q17" s="7">
        <f t="shared" si="2"/>
        <v>12057235</v>
      </c>
      <c r="R17" s="7">
        <f t="shared" si="3"/>
        <v>10427235</v>
      </c>
      <c r="S17" s="7">
        <f t="shared" si="4"/>
        <v>500000</v>
      </c>
      <c r="T17" s="7">
        <f t="shared" si="5"/>
        <v>730000</v>
      </c>
      <c r="U17" s="7">
        <f t="shared" si="6"/>
        <v>0</v>
      </c>
      <c r="V17" s="7">
        <f t="shared" si="7"/>
        <v>399999.99999999994</v>
      </c>
      <c r="W17" s="7">
        <f t="shared" si="8"/>
        <v>0</v>
      </c>
      <c r="X17" s="7">
        <f t="shared" si="9"/>
        <v>0</v>
      </c>
      <c r="Y17" s="7">
        <f t="shared" si="10"/>
        <v>0</v>
      </c>
      <c r="Z17" s="7">
        <f t="shared" si="11"/>
        <v>0</v>
      </c>
      <c r="AA17" s="7">
        <f t="shared" si="12"/>
        <v>12057235</v>
      </c>
      <c r="AB17" s="7">
        <f t="shared" si="13"/>
        <v>10927235</v>
      </c>
      <c r="AC17" s="7">
        <f t="shared" si="14"/>
        <v>1639085.25</v>
      </c>
      <c r="AD17" s="7">
        <f t="shared" si="15"/>
        <v>-1639085.25</v>
      </c>
      <c r="AE17" s="7">
        <f t="shared" si="16"/>
        <v>10927235</v>
      </c>
      <c r="AF17" s="8">
        <v>5307000</v>
      </c>
      <c r="AG17" s="11">
        <f t="shared" si="17"/>
        <v>928724.99999999988</v>
      </c>
      <c r="AH17" s="11">
        <f t="shared" si="18"/>
        <v>159210</v>
      </c>
      <c r="AI17" s="11">
        <f t="shared" si="19"/>
        <v>53070</v>
      </c>
      <c r="AJ17" s="11">
        <f t="shared" si="20"/>
        <v>424560</v>
      </c>
      <c r="AK17" s="11">
        <f t="shared" si="21"/>
        <v>79605</v>
      </c>
      <c r="AL17" s="11">
        <f t="shared" si="22"/>
        <v>53070</v>
      </c>
      <c r="AM17" s="7">
        <f t="shared" si="23"/>
        <v>557235</v>
      </c>
      <c r="AN17" s="9">
        <v>0</v>
      </c>
      <c r="AO17" s="11">
        <f t="shared" si="24"/>
        <v>0</v>
      </c>
      <c r="AP17" s="11">
        <f t="shared" si="25"/>
        <v>0</v>
      </c>
      <c r="AQ17" s="11">
        <f t="shared" si="26"/>
        <v>557235</v>
      </c>
      <c r="AR17" s="11"/>
      <c r="AS17" s="17">
        <f t="shared" si="27"/>
        <v>11500000</v>
      </c>
      <c r="AT17" s="9">
        <f t="shared" si="28"/>
        <v>11500000</v>
      </c>
      <c r="AU17" s="38">
        <f t="shared" si="29"/>
        <v>0</v>
      </c>
      <c r="AV17" s="9"/>
      <c r="AW17" s="9">
        <v>7673610</v>
      </c>
      <c r="AX17" s="9"/>
      <c r="AY17" s="9"/>
      <c r="AZ17" s="11">
        <f t="shared" si="30"/>
        <v>3826390</v>
      </c>
      <c r="BA17" s="13" t="s">
        <v>14</v>
      </c>
      <c r="BB17" s="16"/>
      <c r="BC17" s="8"/>
      <c r="BD17" s="15"/>
      <c r="BE17" s="37"/>
      <c r="BF17" s="37">
        <f>BE17-11000000</f>
        <v>-11000000</v>
      </c>
      <c r="BG17" s="37">
        <v>0</v>
      </c>
      <c r="BH17" s="39">
        <f t="shared" si="31"/>
        <v>-11000000</v>
      </c>
      <c r="BI17" s="39">
        <f>BH17/0.95</f>
        <v>-11578947.368421054</v>
      </c>
      <c r="BJ17" s="40">
        <f>BI17+11000000+AQ17</f>
        <v>-21712.368421053514</v>
      </c>
    </row>
    <row r="18" spans="1:62" ht="17.100000000000001" customHeight="1" x14ac:dyDescent="0.2">
      <c r="A18" s="12">
        <f t="shared" si="32"/>
        <v>8</v>
      </c>
      <c r="B18" s="19" t="s">
        <v>62</v>
      </c>
      <c r="C18" s="14"/>
      <c r="D18" s="14"/>
      <c r="E18" s="9">
        <v>5927235</v>
      </c>
      <c r="F18" s="9">
        <v>0</v>
      </c>
      <c r="G18" s="9">
        <v>1000000</v>
      </c>
      <c r="H18" s="9">
        <v>730000</v>
      </c>
      <c r="I18" s="9">
        <v>0</v>
      </c>
      <c r="J18" s="9">
        <v>400000</v>
      </c>
      <c r="K18" s="9">
        <v>0</v>
      </c>
      <c r="L18" s="9"/>
      <c r="M18" s="9">
        <v>260000</v>
      </c>
      <c r="N18" s="9">
        <v>0</v>
      </c>
      <c r="O18" s="11">
        <f t="shared" si="1"/>
        <v>8317235</v>
      </c>
      <c r="P18" s="18">
        <v>22</v>
      </c>
      <c r="Q18" s="7">
        <f t="shared" si="2"/>
        <v>8317235</v>
      </c>
      <c r="R18" s="7">
        <f t="shared" si="3"/>
        <v>5927235</v>
      </c>
      <c r="S18" s="7">
        <f t="shared" si="4"/>
        <v>1000000</v>
      </c>
      <c r="T18" s="7">
        <f t="shared" si="5"/>
        <v>730000</v>
      </c>
      <c r="U18" s="7">
        <f t="shared" si="6"/>
        <v>0</v>
      </c>
      <c r="V18" s="7">
        <f t="shared" si="7"/>
        <v>399999.99999999994</v>
      </c>
      <c r="W18" s="7">
        <f t="shared" si="8"/>
        <v>0</v>
      </c>
      <c r="X18" s="7">
        <f t="shared" si="9"/>
        <v>0</v>
      </c>
      <c r="Y18" s="7">
        <f t="shared" si="10"/>
        <v>260000</v>
      </c>
      <c r="Z18" s="7">
        <f t="shared" si="11"/>
        <v>0</v>
      </c>
      <c r="AA18" s="7">
        <f t="shared" si="12"/>
        <v>8317235</v>
      </c>
      <c r="AB18" s="7">
        <f t="shared" si="13"/>
        <v>7187235</v>
      </c>
      <c r="AC18" s="7">
        <f t="shared" si="14"/>
        <v>1078085.25</v>
      </c>
      <c r="AD18" s="7">
        <f t="shared" si="15"/>
        <v>-1078085.25</v>
      </c>
      <c r="AE18" s="7">
        <f t="shared" si="16"/>
        <v>7187235</v>
      </c>
      <c r="AF18" s="8">
        <v>5307000</v>
      </c>
      <c r="AG18" s="11">
        <f t="shared" si="17"/>
        <v>928724.99999999988</v>
      </c>
      <c r="AH18" s="11">
        <f t="shared" si="18"/>
        <v>159210</v>
      </c>
      <c r="AI18" s="11">
        <f t="shared" si="19"/>
        <v>53070</v>
      </c>
      <c r="AJ18" s="11">
        <f t="shared" si="20"/>
        <v>424560</v>
      </c>
      <c r="AK18" s="11">
        <f t="shared" si="21"/>
        <v>79605</v>
      </c>
      <c r="AL18" s="11">
        <f t="shared" si="22"/>
        <v>53070</v>
      </c>
      <c r="AM18" s="7">
        <f t="shared" si="23"/>
        <v>557235</v>
      </c>
      <c r="AN18" s="9">
        <v>0</v>
      </c>
      <c r="AO18" s="11">
        <f t="shared" si="24"/>
        <v>0</v>
      </c>
      <c r="AP18" s="11">
        <f t="shared" si="25"/>
        <v>0</v>
      </c>
      <c r="AQ18" s="11">
        <f t="shared" si="26"/>
        <v>557235</v>
      </c>
      <c r="AR18" s="11"/>
      <c r="AS18" s="17">
        <f t="shared" si="27"/>
        <v>7760000</v>
      </c>
      <c r="AT18" s="9">
        <f t="shared" si="28"/>
        <v>7760000</v>
      </c>
      <c r="AU18" s="38">
        <f t="shared" si="29"/>
        <v>0</v>
      </c>
      <c r="AV18" s="9"/>
      <c r="AW18" s="9">
        <v>5290909</v>
      </c>
      <c r="AX18" s="9"/>
      <c r="AY18" s="9"/>
      <c r="AZ18" s="11">
        <f t="shared" si="30"/>
        <v>2469091</v>
      </c>
      <c r="BA18" s="13" t="s">
        <v>14</v>
      </c>
      <c r="BB18" s="16"/>
      <c r="BC18" s="8"/>
      <c r="BD18" s="15"/>
      <c r="BE18" s="37"/>
      <c r="BF18" s="10"/>
      <c r="BG18" s="10"/>
      <c r="BH18" s="10"/>
      <c r="BI18" s="10"/>
      <c r="BJ18" s="40">
        <f>BE18+AQ18</f>
        <v>557235</v>
      </c>
    </row>
    <row r="19" spans="1:62" ht="17.100000000000001" customHeight="1" x14ac:dyDescent="0.2">
      <c r="A19" s="12">
        <f t="shared" si="32"/>
        <v>9</v>
      </c>
      <c r="B19" s="19" t="s">
        <v>62</v>
      </c>
      <c r="C19" s="14"/>
      <c r="D19" s="14"/>
      <c r="E19" s="9">
        <v>7427235</v>
      </c>
      <c r="F19" s="9">
        <v>0</v>
      </c>
      <c r="G19" s="9">
        <v>1000000</v>
      </c>
      <c r="H19" s="9">
        <v>730000</v>
      </c>
      <c r="I19" s="9">
        <v>0</v>
      </c>
      <c r="J19" s="9">
        <v>400000</v>
      </c>
      <c r="K19" s="9">
        <v>0</v>
      </c>
      <c r="L19" s="9"/>
      <c r="M19" s="9">
        <v>0</v>
      </c>
      <c r="N19" s="9">
        <v>0</v>
      </c>
      <c r="O19" s="11">
        <f t="shared" si="1"/>
        <v>9557235</v>
      </c>
      <c r="P19" s="18">
        <v>22</v>
      </c>
      <c r="Q19" s="7">
        <f t="shared" si="2"/>
        <v>9557235</v>
      </c>
      <c r="R19" s="7">
        <f t="shared" si="3"/>
        <v>7427234.9999999991</v>
      </c>
      <c r="S19" s="7">
        <f t="shared" si="4"/>
        <v>1000000</v>
      </c>
      <c r="T19" s="7">
        <f t="shared" si="5"/>
        <v>730000</v>
      </c>
      <c r="U19" s="7">
        <f t="shared" si="6"/>
        <v>0</v>
      </c>
      <c r="V19" s="7">
        <f t="shared" si="7"/>
        <v>399999.99999999994</v>
      </c>
      <c r="W19" s="7">
        <f t="shared" si="8"/>
        <v>0</v>
      </c>
      <c r="X19" s="7">
        <f t="shared" si="9"/>
        <v>0</v>
      </c>
      <c r="Y19" s="7">
        <f t="shared" si="10"/>
        <v>0</v>
      </c>
      <c r="Z19" s="7">
        <f t="shared" si="11"/>
        <v>0</v>
      </c>
      <c r="AA19" s="7">
        <f t="shared" si="12"/>
        <v>9557235</v>
      </c>
      <c r="AB19" s="7">
        <f t="shared" si="13"/>
        <v>8427235</v>
      </c>
      <c r="AC19" s="7">
        <f t="shared" si="14"/>
        <v>1264085.25</v>
      </c>
      <c r="AD19" s="7">
        <f t="shared" si="15"/>
        <v>-1264085.25</v>
      </c>
      <c r="AE19" s="7">
        <f t="shared" si="16"/>
        <v>8427235</v>
      </c>
      <c r="AF19" s="8">
        <v>5307000</v>
      </c>
      <c r="AG19" s="11">
        <f t="shared" si="17"/>
        <v>928724.99999999988</v>
      </c>
      <c r="AH19" s="11">
        <f t="shared" si="18"/>
        <v>159210</v>
      </c>
      <c r="AI19" s="11">
        <f t="shared" si="19"/>
        <v>53070</v>
      </c>
      <c r="AJ19" s="11">
        <f t="shared" si="20"/>
        <v>424560</v>
      </c>
      <c r="AK19" s="11">
        <f t="shared" si="21"/>
        <v>79605</v>
      </c>
      <c r="AL19" s="11">
        <f t="shared" si="22"/>
        <v>53070</v>
      </c>
      <c r="AM19" s="7">
        <f t="shared" si="23"/>
        <v>557235</v>
      </c>
      <c r="AN19" s="9">
        <v>0</v>
      </c>
      <c r="AO19" s="11">
        <f t="shared" si="24"/>
        <v>0</v>
      </c>
      <c r="AP19" s="11">
        <f t="shared" si="25"/>
        <v>0</v>
      </c>
      <c r="AQ19" s="11">
        <f t="shared" si="26"/>
        <v>557235</v>
      </c>
      <c r="AR19" s="11"/>
      <c r="AS19" s="17">
        <f t="shared" si="27"/>
        <v>9000000</v>
      </c>
      <c r="AT19" s="9">
        <f t="shared" si="28"/>
        <v>9000000</v>
      </c>
      <c r="AU19" s="9">
        <f t="shared" si="29"/>
        <v>0</v>
      </c>
      <c r="AV19" s="9"/>
      <c r="AW19" s="9">
        <v>6136364</v>
      </c>
      <c r="AX19" s="9"/>
      <c r="AY19" s="9"/>
      <c r="AZ19" s="11">
        <f t="shared" si="30"/>
        <v>2863636</v>
      </c>
      <c r="BA19" s="13" t="s">
        <v>14</v>
      </c>
      <c r="BB19" s="16"/>
      <c r="BC19" s="8"/>
      <c r="BD19" s="15"/>
      <c r="BE19" s="37"/>
      <c r="BF19" s="10"/>
      <c r="BG19" s="10"/>
      <c r="BH19" s="10"/>
      <c r="BI19" s="10"/>
      <c r="BJ19" s="40">
        <f>BE19+AQ19</f>
        <v>557235</v>
      </c>
    </row>
    <row r="20" spans="1:62" ht="17.100000000000001" hidden="1" customHeight="1" x14ac:dyDescent="0.2">
      <c r="A20" s="12"/>
      <c r="B20" s="19"/>
      <c r="C20" s="14"/>
      <c r="D20" s="14"/>
      <c r="E20" s="9"/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/>
      <c r="M20" s="9">
        <v>0</v>
      </c>
      <c r="N20" s="9">
        <v>0</v>
      </c>
      <c r="O20" s="11">
        <f t="shared" si="1"/>
        <v>0</v>
      </c>
      <c r="P20" s="18"/>
      <c r="Q20" s="7">
        <f t="shared" si="2"/>
        <v>0</v>
      </c>
      <c r="R20" s="7">
        <f t="shared" si="3"/>
        <v>0</v>
      </c>
      <c r="S20" s="7">
        <f t="shared" si="4"/>
        <v>0</v>
      </c>
      <c r="T20" s="7">
        <f t="shared" si="5"/>
        <v>0</v>
      </c>
      <c r="U20" s="7">
        <f t="shared" si="6"/>
        <v>0</v>
      </c>
      <c r="V20" s="7">
        <f t="shared" si="7"/>
        <v>0</v>
      </c>
      <c r="W20" s="7">
        <f t="shared" si="8"/>
        <v>0</v>
      </c>
      <c r="X20" s="7">
        <f t="shared" si="9"/>
        <v>0</v>
      </c>
      <c r="Y20" s="7">
        <f t="shared" si="10"/>
        <v>0</v>
      </c>
      <c r="Z20" s="7">
        <f t="shared" si="11"/>
        <v>0</v>
      </c>
      <c r="AA20" s="7">
        <f t="shared" si="12"/>
        <v>0</v>
      </c>
      <c r="AB20" s="7">
        <f t="shared" si="13"/>
        <v>0</v>
      </c>
      <c r="AC20" s="7">
        <f t="shared" si="14"/>
        <v>0</v>
      </c>
      <c r="AD20" s="7">
        <f t="shared" si="15"/>
        <v>0</v>
      </c>
      <c r="AE20" s="7">
        <f t="shared" si="16"/>
        <v>0</v>
      </c>
      <c r="AF20" s="8"/>
      <c r="AG20" s="11">
        <f t="shared" si="17"/>
        <v>0</v>
      </c>
      <c r="AH20" s="11">
        <f t="shared" si="18"/>
        <v>0</v>
      </c>
      <c r="AI20" s="11">
        <f t="shared" si="19"/>
        <v>0</v>
      </c>
      <c r="AJ20" s="11">
        <f t="shared" si="20"/>
        <v>0</v>
      </c>
      <c r="AK20" s="11">
        <f t="shared" si="21"/>
        <v>0</v>
      </c>
      <c r="AL20" s="11">
        <f t="shared" si="22"/>
        <v>0</v>
      </c>
      <c r="AM20" s="7">
        <f t="shared" si="23"/>
        <v>0</v>
      </c>
      <c r="AN20" s="9">
        <v>0</v>
      </c>
      <c r="AO20" s="11">
        <f t="shared" si="24"/>
        <v>0</v>
      </c>
      <c r="AP20" s="11">
        <f t="shared" si="25"/>
        <v>0</v>
      </c>
      <c r="AQ20" s="11">
        <f t="shared" si="26"/>
        <v>0</v>
      </c>
      <c r="AR20" s="11"/>
      <c r="AS20" s="17">
        <f t="shared" si="27"/>
        <v>0</v>
      </c>
      <c r="AT20" s="9">
        <f t="shared" si="28"/>
        <v>0</v>
      </c>
      <c r="AU20" s="9">
        <f t="shared" si="29"/>
        <v>0</v>
      </c>
      <c r="AV20" s="9"/>
      <c r="AW20" s="9"/>
      <c r="AX20" s="9"/>
      <c r="AY20" s="9"/>
      <c r="AZ20" s="11">
        <f t="shared" si="30"/>
        <v>0</v>
      </c>
      <c r="BA20" s="13" t="s">
        <v>14</v>
      </c>
      <c r="BB20" s="16"/>
      <c r="BC20" s="8"/>
      <c r="BD20" s="15"/>
      <c r="BE20" s="10"/>
      <c r="BF20" s="10"/>
      <c r="BG20" s="10"/>
      <c r="BH20" s="10"/>
      <c r="BI20" s="10"/>
      <c r="BJ20" s="10"/>
    </row>
    <row r="21" spans="1:62" ht="17.100000000000001" hidden="1" customHeight="1" x14ac:dyDescent="0.2">
      <c r="A21" s="12"/>
      <c r="B21" s="19"/>
      <c r="C21" s="14"/>
      <c r="D21" s="14"/>
      <c r="E21" s="9"/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/>
      <c r="M21" s="9">
        <v>0</v>
      </c>
      <c r="N21" s="9">
        <v>0</v>
      </c>
      <c r="O21" s="11">
        <f t="shared" si="1"/>
        <v>0</v>
      </c>
      <c r="P21" s="18"/>
      <c r="Q21" s="7">
        <f t="shared" si="2"/>
        <v>0</v>
      </c>
      <c r="R21" s="7">
        <f t="shared" si="3"/>
        <v>0</v>
      </c>
      <c r="S21" s="7">
        <f t="shared" si="4"/>
        <v>0</v>
      </c>
      <c r="T21" s="7">
        <f t="shared" si="5"/>
        <v>0</v>
      </c>
      <c r="U21" s="7">
        <f t="shared" si="6"/>
        <v>0</v>
      </c>
      <c r="V21" s="7">
        <f t="shared" si="7"/>
        <v>0</v>
      </c>
      <c r="W21" s="7">
        <f t="shared" si="8"/>
        <v>0</v>
      </c>
      <c r="X21" s="7">
        <f t="shared" si="9"/>
        <v>0</v>
      </c>
      <c r="Y21" s="7">
        <f t="shared" si="10"/>
        <v>0</v>
      </c>
      <c r="Z21" s="7">
        <f t="shared" si="11"/>
        <v>0</v>
      </c>
      <c r="AA21" s="7">
        <f t="shared" si="12"/>
        <v>0</v>
      </c>
      <c r="AB21" s="7">
        <f t="shared" si="13"/>
        <v>0</v>
      </c>
      <c r="AC21" s="7">
        <f t="shared" si="14"/>
        <v>0</v>
      </c>
      <c r="AD21" s="7">
        <f t="shared" si="15"/>
        <v>0</v>
      </c>
      <c r="AE21" s="7">
        <f t="shared" si="16"/>
        <v>0</v>
      </c>
      <c r="AF21" s="8"/>
      <c r="AG21" s="11">
        <f t="shared" si="17"/>
        <v>0</v>
      </c>
      <c r="AH21" s="11">
        <f t="shared" si="18"/>
        <v>0</v>
      </c>
      <c r="AI21" s="11">
        <f t="shared" si="19"/>
        <v>0</v>
      </c>
      <c r="AJ21" s="11">
        <f t="shared" si="20"/>
        <v>0</v>
      </c>
      <c r="AK21" s="11">
        <f t="shared" si="21"/>
        <v>0</v>
      </c>
      <c r="AL21" s="11">
        <f t="shared" si="22"/>
        <v>0</v>
      </c>
      <c r="AM21" s="7">
        <f t="shared" si="23"/>
        <v>0</v>
      </c>
      <c r="AN21" s="9">
        <v>0</v>
      </c>
      <c r="AO21" s="11">
        <f t="shared" si="24"/>
        <v>0</v>
      </c>
      <c r="AP21" s="11">
        <f t="shared" si="25"/>
        <v>0</v>
      </c>
      <c r="AQ21" s="11">
        <f t="shared" si="26"/>
        <v>0</v>
      </c>
      <c r="AR21" s="11"/>
      <c r="AS21" s="17">
        <f t="shared" si="27"/>
        <v>0</v>
      </c>
      <c r="AT21" s="9">
        <f t="shared" si="28"/>
        <v>0</v>
      </c>
      <c r="AU21" s="9">
        <f t="shared" si="29"/>
        <v>0</v>
      </c>
      <c r="AV21" s="9"/>
      <c r="AW21" s="9"/>
      <c r="AX21" s="9"/>
      <c r="AY21" s="9"/>
      <c r="AZ21" s="11">
        <f t="shared" si="30"/>
        <v>0</v>
      </c>
      <c r="BA21" s="13" t="s">
        <v>14</v>
      </c>
      <c r="BB21" s="16"/>
      <c r="BC21" s="8"/>
      <c r="BD21" s="15"/>
      <c r="BE21" s="10"/>
      <c r="BF21" s="10"/>
      <c r="BG21" s="10"/>
      <c r="BH21" s="10"/>
      <c r="BI21" s="10"/>
      <c r="BJ21" s="10"/>
    </row>
    <row r="22" spans="1:62" ht="17.100000000000001" hidden="1" customHeight="1" x14ac:dyDescent="0.2">
      <c r="A22" s="12"/>
      <c r="B22" s="19"/>
      <c r="C22" s="14"/>
      <c r="D22" s="14"/>
      <c r="E22" s="9"/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/>
      <c r="M22" s="9">
        <v>0</v>
      </c>
      <c r="N22" s="9">
        <v>0</v>
      </c>
      <c r="O22" s="11">
        <f t="shared" si="1"/>
        <v>0</v>
      </c>
      <c r="P22" s="18"/>
      <c r="Q22" s="7">
        <f t="shared" si="2"/>
        <v>0</v>
      </c>
      <c r="R22" s="7">
        <f t="shared" si="3"/>
        <v>0</v>
      </c>
      <c r="S22" s="7">
        <f t="shared" si="4"/>
        <v>0</v>
      </c>
      <c r="T22" s="7">
        <f t="shared" si="5"/>
        <v>0</v>
      </c>
      <c r="U22" s="7">
        <f t="shared" si="6"/>
        <v>0</v>
      </c>
      <c r="V22" s="7">
        <f t="shared" si="7"/>
        <v>0</v>
      </c>
      <c r="W22" s="7">
        <f t="shared" si="8"/>
        <v>0</v>
      </c>
      <c r="X22" s="7">
        <f t="shared" si="9"/>
        <v>0</v>
      </c>
      <c r="Y22" s="7">
        <f t="shared" si="10"/>
        <v>0</v>
      </c>
      <c r="Z22" s="7">
        <f t="shared" si="11"/>
        <v>0</v>
      </c>
      <c r="AA22" s="7">
        <f t="shared" si="12"/>
        <v>0</v>
      </c>
      <c r="AB22" s="7">
        <f t="shared" si="13"/>
        <v>0</v>
      </c>
      <c r="AC22" s="7">
        <f t="shared" si="14"/>
        <v>0</v>
      </c>
      <c r="AD22" s="7">
        <f t="shared" si="15"/>
        <v>0</v>
      </c>
      <c r="AE22" s="7">
        <f t="shared" si="16"/>
        <v>0</v>
      </c>
      <c r="AF22" s="8"/>
      <c r="AG22" s="11">
        <f t="shared" si="17"/>
        <v>0</v>
      </c>
      <c r="AH22" s="11">
        <f t="shared" si="18"/>
        <v>0</v>
      </c>
      <c r="AI22" s="11">
        <f t="shared" si="19"/>
        <v>0</v>
      </c>
      <c r="AJ22" s="11">
        <f t="shared" si="20"/>
        <v>0</v>
      </c>
      <c r="AK22" s="11">
        <f t="shared" si="21"/>
        <v>0</v>
      </c>
      <c r="AL22" s="11">
        <f t="shared" si="22"/>
        <v>0</v>
      </c>
      <c r="AM22" s="7">
        <f t="shared" si="23"/>
        <v>0</v>
      </c>
      <c r="AN22" s="9">
        <v>0</v>
      </c>
      <c r="AO22" s="11">
        <f t="shared" si="24"/>
        <v>0</v>
      </c>
      <c r="AP22" s="11">
        <f t="shared" si="25"/>
        <v>0</v>
      </c>
      <c r="AQ22" s="11">
        <f t="shared" si="26"/>
        <v>0</v>
      </c>
      <c r="AR22" s="11"/>
      <c r="AS22" s="17">
        <f t="shared" si="27"/>
        <v>0</v>
      </c>
      <c r="AT22" s="9">
        <f t="shared" si="28"/>
        <v>0</v>
      </c>
      <c r="AU22" s="9">
        <f t="shared" si="29"/>
        <v>0</v>
      </c>
      <c r="AV22" s="9"/>
      <c r="AW22" s="9"/>
      <c r="AX22" s="9"/>
      <c r="AY22" s="9"/>
      <c r="AZ22" s="11">
        <f t="shared" si="30"/>
        <v>0</v>
      </c>
      <c r="BA22" s="13" t="s">
        <v>14</v>
      </c>
      <c r="BB22" s="16"/>
      <c r="BC22" s="8"/>
      <c r="BD22" s="15"/>
      <c r="BE22" s="10"/>
      <c r="BF22" s="10"/>
      <c r="BG22" s="10"/>
      <c r="BH22" s="10"/>
      <c r="BI22" s="10"/>
      <c r="BJ22" s="10"/>
    </row>
    <row r="23" spans="1:62" ht="17.100000000000001" hidden="1" customHeight="1" x14ac:dyDescent="0.2">
      <c r="A23" s="12"/>
      <c r="B23" s="19"/>
      <c r="C23" s="14"/>
      <c r="D23" s="14"/>
      <c r="E23" s="9"/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/>
      <c r="M23" s="9">
        <v>0</v>
      </c>
      <c r="N23" s="9">
        <v>0</v>
      </c>
      <c r="O23" s="11">
        <f t="shared" si="1"/>
        <v>0</v>
      </c>
      <c r="P23" s="18"/>
      <c r="Q23" s="7">
        <f t="shared" si="2"/>
        <v>0</v>
      </c>
      <c r="R23" s="7">
        <f t="shared" si="3"/>
        <v>0</v>
      </c>
      <c r="S23" s="7">
        <f t="shared" si="4"/>
        <v>0</v>
      </c>
      <c r="T23" s="7">
        <f t="shared" si="5"/>
        <v>0</v>
      </c>
      <c r="U23" s="7">
        <f t="shared" si="6"/>
        <v>0</v>
      </c>
      <c r="V23" s="7">
        <f t="shared" si="7"/>
        <v>0</v>
      </c>
      <c r="W23" s="7">
        <f t="shared" si="8"/>
        <v>0</v>
      </c>
      <c r="X23" s="7">
        <f t="shared" si="9"/>
        <v>0</v>
      </c>
      <c r="Y23" s="7">
        <f t="shared" si="10"/>
        <v>0</v>
      </c>
      <c r="Z23" s="7">
        <f t="shared" si="11"/>
        <v>0</v>
      </c>
      <c r="AA23" s="7">
        <f t="shared" si="12"/>
        <v>0</v>
      </c>
      <c r="AB23" s="7">
        <f t="shared" si="13"/>
        <v>0</v>
      </c>
      <c r="AC23" s="7">
        <f t="shared" si="14"/>
        <v>0</v>
      </c>
      <c r="AD23" s="7">
        <f t="shared" si="15"/>
        <v>0</v>
      </c>
      <c r="AE23" s="7">
        <f t="shared" si="16"/>
        <v>0</v>
      </c>
      <c r="AF23" s="8"/>
      <c r="AG23" s="11">
        <f t="shared" si="17"/>
        <v>0</v>
      </c>
      <c r="AH23" s="11">
        <f t="shared" si="18"/>
        <v>0</v>
      </c>
      <c r="AI23" s="11">
        <f t="shared" si="19"/>
        <v>0</v>
      </c>
      <c r="AJ23" s="11">
        <f t="shared" si="20"/>
        <v>0</v>
      </c>
      <c r="AK23" s="11">
        <f t="shared" si="21"/>
        <v>0</v>
      </c>
      <c r="AL23" s="11">
        <f t="shared" si="22"/>
        <v>0</v>
      </c>
      <c r="AM23" s="7">
        <f t="shared" si="23"/>
        <v>0</v>
      </c>
      <c r="AN23" s="9">
        <v>0</v>
      </c>
      <c r="AO23" s="11">
        <f t="shared" si="24"/>
        <v>0</v>
      </c>
      <c r="AP23" s="11">
        <f t="shared" si="25"/>
        <v>0</v>
      </c>
      <c r="AQ23" s="11">
        <f t="shared" si="26"/>
        <v>0</v>
      </c>
      <c r="AR23" s="11"/>
      <c r="AS23" s="17">
        <f t="shared" si="27"/>
        <v>0</v>
      </c>
      <c r="AT23" s="9">
        <f t="shared" si="28"/>
        <v>0</v>
      </c>
      <c r="AU23" s="9">
        <f t="shared" si="29"/>
        <v>0</v>
      </c>
      <c r="AV23" s="9"/>
      <c r="AW23" s="9"/>
      <c r="AX23" s="9"/>
      <c r="AY23" s="9"/>
      <c r="AZ23" s="11">
        <f t="shared" si="30"/>
        <v>0</v>
      </c>
      <c r="BA23" s="13" t="s">
        <v>14</v>
      </c>
      <c r="BB23" s="16"/>
      <c r="BC23" s="8"/>
      <c r="BD23" s="15"/>
      <c r="BE23" s="10"/>
      <c r="BF23" s="10"/>
      <c r="BG23" s="10"/>
      <c r="BH23" s="10"/>
      <c r="BI23" s="10"/>
      <c r="BJ23" s="10"/>
    </row>
    <row r="24" spans="1:62" ht="17.100000000000001" hidden="1" customHeight="1" x14ac:dyDescent="0.2">
      <c r="A24" s="12"/>
      <c r="B24" s="19"/>
      <c r="C24" s="14"/>
      <c r="D24" s="14"/>
      <c r="E24" s="9"/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/>
      <c r="M24" s="9">
        <v>0</v>
      </c>
      <c r="N24" s="9">
        <v>0</v>
      </c>
      <c r="O24" s="11">
        <f t="shared" si="1"/>
        <v>0</v>
      </c>
      <c r="P24" s="18"/>
      <c r="Q24" s="7">
        <f t="shared" si="2"/>
        <v>0</v>
      </c>
      <c r="R24" s="7">
        <f t="shared" si="3"/>
        <v>0</v>
      </c>
      <c r="S24" s="7">
        <f t="shared" si="4"/>
        <v>0</v>
      </c>
      <c r="T24" s="7">
        <f t="shared" si="5"/>
        <v>0</v>
      </c>
      <c r="U24" s="7">
        <f t="shared" si="6"/>
        <v>0</v>
      </c>
      <c r="V24" s="7">
        <f t="shared" si="7"/>
        <v>0</v>
      </c>
      <c r="W24" s="7">
        <f t="shared" si="8"/>
        <v>0</v>
      </c>
      <c r="X24" s="7">
        <f t="shared" si="9"/>
        <v>0</v>
      </c>
      <c r="Y24" s="7">
        <f t="shared" si="10"/>
        <v>0</v>
      </c>
      <c r="Z24" s="7">
        <f t="shared" si="11"/>
        <v>0</v>
      </c>
      <c r="AA24" s="7">
        <f t="shared" si="12"/>
        <v>0</v>
      </c>
      <c r="AB24" s="7">
        <f t="shared" si="13"/>
        <v>0</v>
      </c>
      <c r="AC24" s="7">
        <f t="shared" si="14"/>
        <v>0</v>
      </c>
      <c r="AD24" s="7">
        <f t="shared" si="15"/>
        <v>0</v>
      </c>
      <c r="AE24" s="7">
        <f t="shared" si="16"/>
        <v>0</v>
      </c>
      <c r="AF24" s="8"/>
      <c r="AG24" s="11">
        <f t="shared" si="17"/>
        <v>0</v>
      </c>
      <c r="AH24" s="11">
        <f t="shared" si="18"/>
        <v>0</v>
      </c>
      <c r="AI24" s="11">
        <f t="shared" si="19"/>
        <v>0</v>
      </c>
      <c r="AJ24" s="11">
        <f t="shared" si="20"/>
        <v>0</v>
      </c>
      <c r="AK24" s="11">
        <f t="shared" si="21"/>
        <v>0</v>
      </c>
      <c r="AL24" s="11">
        <f t="shared" si="22"/>
        <v>0</v>
      </c>
      <c r="AM24" s="7">
        <f t="shared" si="23"/>
        <v>0</v>
      </c>
      <c r="AN24" s="9">
        <v>0</v>
      </c>
      <c r="AO24" s="11">
        <f t="shared" si="24"/>
        <v>0</v>
      </c>
      <c r="AP24" s="11">
        <f t="shared" si="25"/>
        <v>0</v>
      </c>
      <c r="AQ24" s="11">
        <f t="shared" si="26"/>
        <v>0</v>
      </c>
      <c r="AR24" s="11"/>
      <c r="AS24" s="17">
        <f t="shared" si="27"/>
        <v>0</v>
      </c>
      <c r="AT24" s="9">
        <f t="shared" si="28"/>
        <v>0</v>
      </c>
      <c r="AU24" s="9">
        <f t="shared" si="29"/>
        <v>0</v>
      </c>
      <c r="AV24" s="9"/>
      <c r="AW24" s="9"/>
      <c r="AX24" s="9"/>
      <c r="AY24" s="9"/>
      <c r="AZ24" s="11">
        <f t="shared" si="30"/>
        <v>0</v>
      </c>
      <c r="BA24" s="13" t="s">
        <v>14</v>
      </c>
      <c r="BB24" s="16"/>
      <c r="BC24" s="8"/>
      <c r="BD24" s="15"/>
      <c r="BE24" s="10"/>
      <c r="BF24" s="10"/>
      <c r="BG24" s="10"/>
      <c r="BH24" s="10"/>
      <c r="BI24" s="10"/>
      <c r="BJ24" s="10"/>
    </row>
    <row r="25" spans="1:62" ht="17.100000000000001" hidden="1" customHeight="1" x14ac:dyDescent="0.2">
      <c r="A25" s="12"/>
      <c r="B25" s="19"/>
      <c r="C25" s="14"/>
      <c r="D25" s="14"/>
      <c r="E25" s="9"/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/>
      <c r="M25" s="9">
        <v>0</v>
      </c>
      <c r="N25" s="9">
        <v>0</v>
      </c>
      <c r="O25" s="11">
        <f t="shared" si="1"/>
        <v>0</v>
      </c>
      <c r="P25" s="18"/>
      <c r="Q25" s="7">
        <f t="shared" si="2"/>
        <v>0</v>
      </c>
      <c r="R25" s="7">
        <f t="shared" si="3"/>
        <v>0</v>
      </c>
      <c r="S25" s="7">
        <f t="shared" si="4"/>
        <v>0</v>
      </c>
      <c r="T25" s="7">
        <f t="shared" si="5"/>
        <v>0</v>
      </c>
      <c r="U25" s="7">
        <f t="shared" si="6"/>
        <v>0</v>
      </c>
      <c r="V25" s="7">
        <f t="shared" si="7"/>
        <v>0</v>
      </c>
      <c r="W25" s="7">
        <f t="shared" si="8"/>
        <v>0</v>
      </c>
      <c r="X25" s="7">
        <f t="shared" si="9"/>
        <v>0</v>
      </c>
      <c r="Y25" s="7">
        <f t="shared" si="10"/>
        <v>0</v>
      </c>
      <c r="Z25" s="7">
        <f t="shared" si="11"/>
        <v>0</v>
      </c>
      <c r="AA25" s="7">
        <f t="shared" si="12"/>
        <v>0</v>
      </c>
      <c r="AB25" s="7">
        <f t="shared" si="13"/>
        <v>0</v>
      </c>
      <c r="AC25" s="7">
        <f t="shared" si="14"/>
        <v>0</v>
      </c>
      <c r="AD25" s="7">
        <f t="shared" si="15"/>
        <v>0</v>
      </c>
      <c r="AE25" s="7">
        <f t="shared" si="16"/>
        <v>0</v>
      </c>
      <c r="AF25" s="8"/>
      <c r="AG25" s="11">
        <f t="shared" si="17"/>
        <v>0</v>
      </c>
      <c r="AH25" s="11">
        <f t="shared" si="18"/>
        <v>0</v>
      </c>
      <c r="AI25" s="11">
        <f t="shared" si="19"/>
        <v>0</v>
      </c>
      <c r="AJ25" s="11">
        <f t="shared" si="20"/>
        <v>0</v>
      </c>
      <c r="AK25" s="11">
        <f t="shared" si="21"/>
        <v>0</v>
      </c>
      <c r="AL25" s="11">
        <f t="shared" si="22"/>
        <v>0</v>
      </c>
      <c r="AM25" s="7">
        <f t="shared" si="23"/>
        <v>0</v>
      </c>
      <c r="AN25" s="9">
        <v>0</v>
      </c>
      <c r="AO25" s="11">
        <f t="shared" si="24"/>
        <v>0</v>
      </c>
      <c r="AP25" s="11">
        <f t="shared" si="25"/>
        <v>0</v>
      </c>
      <c r="AQ25" s="11">
        <f t="shared" si="26"/>
        <v>0</v>
      </c>
      <c r="AR25" s="11"/>
      <c r="AS25" s="17">
        <f t="shared" si="27"/>
        <v>0</v>
      </c>
      <c r="AT25" s="9">
        <f t="shared" si="28"/>
        <v>0</v>
      </c>
      <c r="AU25" s="9">
        <f t="shared" si="29"/>
        <v>0</v>
      </c>
      <c r="AV25" s="9"/>
      <c r="AW25" s="9"/>
      <c r="AX25" s="9"/>
      <c r="AY25" s="9"/>
      <c r="AZ25" s="11">
        <f t="shared" si="30"/>
        <v>0</v>
      </c>
      <c r="BA25" s="13" t="s">
        <v>14</v>
      </c>
      <c r="BB25" s="16"/>
      <c r="BC25" s="8"/>
      <c r="BD25" s="15"/>
      <c r="BE25" s="10"/>
      <c r="BF25" s="10"/>
      <c r="BG25" s="10"/>
      <c r="BH25" s="10"/>
      <c r="BI25" s="10"/>
      <c r="BJ25" s="10"/>
    </row>
    <row r="26" spans="1:62" ht="17.100000000000001" hidden="1" customHeight="1" x14ac:dyDescent="0.2">
      <c r="A26" s="12"/>
      <c r="B26" s="19"/>
      <c r="C26" s="14"/>
      <c r="D26" s="14"/>
      <c r="E26" s="9"/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/>
      <c r="M26" s="9">
        <v>0</v>
      </c>
      <c r="N26" s="9">
        <v>0</v>
      </c>
      <c r="O26" s="11">
        <f t="shared" si="1"/>
        <v>0</v>
      </c>
      <c r="P26" s="18"/>
      <c r="Q26" s="7">
        <f t="shared" si="2"/>
        <v>0</v>
      </c>
      <c r="R26" s="7">
        <f t="shared" si="3"/>
        <v>0</v>
      </c>
      <c r="S26" s="7">
        <f t="shared" si="4"/>
        <v>0</v>
      </c>
      <c r="T26" s="7">
        <f t="shared" si="5"/>
        <v>0</v>
      </c>
      <c r="U26" s="7">
        <f t="shared" si="6"/>
        <v>0</v>
      </c>
      <c r="V26" s="7">
        <f t="shared" si="7"/>
        <v>0</v>
      </c>
      <c r="W26" s="7">
        <f t="shared" si="8"/>
        <v>0</v>
      </c>
      <c r="X26" s="7">
        <f t="shared" si="9"/>
        <v>0</v>
      </c>
      <c r="Y26" s="7">
        <f t="shared" si="10"/>
        <v>0</v>
      </c>
      <c r="Z26" s="7">
        <f t="shared" si="11"/>
        <v>0</v>
      </c>
      <c r="AA26" s="7">
        <f t="shared" si="12"/>
        <v>0</v>
      </c>
      <c r="AB26" s="7">
        <f t="shared" si="13"/>
        <v>0</v>
      </c>
      <c r="AC26" s="7">
        <f t="shared" si="14"/>
        <v>0</v>
      </c>
      <c r="AD26" s="7">
        <f t="shared" si="15"/>
        <v>0</v>
      </c>
      <c r="AE26" s="7">
        <f t="shared" si="16"/>
        <v>0</v>
      </c>
      <c r="AF26" s="8"/>
      <c r="AG26" s="11">
        <f t="shared" si="17"/>
        <v>0</v>
      </c>
      <c r="AH26" s="11">
        <f t="shared" si="18"/>
        <v>0</v>
      </c>
      <c r="AI26" s="11">
        <f t="shared" si="19"/>
        <v>0</v>
      </c>
      <c r="AJ26" s="11">
        <f t="shared" si="20"/>
        <v>0</v>
      </c>
      <c r="AK26" s="11">
        <f t="shared" si="21"/>
        <v>0</v>
      </c>
      <c r="AL26" s="11">
        <f t="shared" si="22"/>
        <v>0</v>
      </c>
      <c r="AM26" s="7">
        <f t="shared" si="23"/>
        <v>0</v>
      </c>
      <c r="AN26" s="9">
        <v>0</v>
      </c>
      <c r="AO26" s="11">
        <f t="shared" si="24"/>
        <v>0</v>
      </c>
      <c r="AP26" s="11">
        <f t="shared" si="25"/>
        <v>0</v>
      </c>
      <c r="AQ26" s="11">
        <f t="shared" si="26"/>
        <v>0</v>
      </c>
      <c r="AR26" s="11"/>
      <c r="AS26" s="17">
        <f t="shared" si="27"/>
        <v>0</v>
      </c>
      <c r="AT26" s="9">
        <f t="shared" si="28"/>
        <v>0</v>
      </c>
      <c r="AU26" s="9">
        <f t="shared" si="29"/>
        <v>0</v>
      </c>
      <c r="AV26" s="9"/>
      <c r="AW26" s="9"/>
      <c r="AX26" s="9"/>
      <c r="AY26" s="9"/>
      <c r="AZ26" s="11">
        <f t="shared" si="30"/>
        <v>0</v>
      </c>
      <c r="BA26" s="13" t="s">
        <v>14</v>
      </c>
      <c r="BB26" s="16"/>
      <c r="BC26" s="8"/>
      <c r="BD26" s="15"/>
      <c r="BE26" s="10"/>
      <c r="BF26" s="10"/>
      <c r="BG26" s="10"/>
      <c r="BH26" s="10"/>
      <c r="BI26" s="10"/>
      <c r="BJ26" s="10"/>
    </row>
    <row r="27" spans="1:62" ht="17.100000000000001" hidden="1" customHeight="1" x14ac:dyDescent="0.2">
      <c r="A27" s="12"/>
      <c r="B27" s="19"/>
      <c r="C27" s="14"/>
      <c r="D27" s="14"/>
      <c r="E27" s="9"/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/>
      <c r="M27" s="9">
        <v>0</v>
      </c>
      <c r="N27" s="9">
        <v>0</v>
      </c>
      <c r="O27" s="11">
        <f t="shared" si="1"/>
        <v>0</v>
      </c>
      <c r="P27" s="18"/>
      <c r="Q27" s="7">
        <f t="shared" si="2"/>
        <v>0</v>
      </c>
      <c r="R27" s="7">
        <f t="shared" si="3"/>
        <v>0</v>
      </c>
      <c r="S27" s="7">
        <f t="shared" si="4"/>
        <v>0</v>
      </c>
      <c r="T27" s="7">
        <f t="shared" si="5"/>
        <v>0</v>
      </c>
      <c r="U27" s="7">
        <f t="shared" si="6"/>
        <v>0</v>
      </c>
      <c r="V27" s="7">
        <f t="shared" si="7"/>
        <v>0</v>
      </c>
      <c r="W27" s="7">
        <f t="shared" si="8"/>
        <v>0</v>
      </c>
      <c r="X27" s="7">
        <f t="shared" si="9"/>
        <v>0</v>
      </c>
      <c r="Y27" s="7">
        <f t="shared" si="10"/>
        <v>0</v>
      </c>
      <c r="Z27" s="7">
        <f t="shared" si="11"/>
        <v>0</v>
      </c>
      <c r="AA27" s="7">
        <f t="shared" si="12"/>
        <v>0</v>
      </c>
      <c r="AB27" s="7">
        <f t="shared" si="13"/>
        <v>0</v>
      </c>
      <c r="AC27" s="7">
        <f t="shared" si="14"/>
        <v>0</v>
      </c>
      <c r="AD27" s="7">
        <f t="shared" si="15"/>
        <v>0</v>
      </c>
      <c r="AE27" s="7">
        <f t="shared" si="16"/>
        <v>0</v>
      </c>
      <c r="AF27" s="8"/>
      <c r="AG27" s="11">
        <f t="shared" si="17"/>
        <v>0</v>
      </c>
      <c r="AH27" s="11">
        <f t="shared" si="18"/>
        <v>0</v>
      </c>
      <c r="AI27" s="11">
        <f t="shared" si="19"/>
        <v>0</v>
      </c>
      <c r="AJ27" s="11">
        <f t="shared" si="20"/>
        <v>0</v>
      </c>
      <c r="AK27" s="11">
        <f t="shared" si="21"/>
        <v>0</v>
      </c>
      <c r="AL27" s="11">
        <f t="shared" si="22"/>
        <v>0</v>
      </c>
      <c r="AM27" s="7">
        <f t="shared" si="23"/>
        <v>0</v>
      </c>
      <c r="AN27" s="9">
        <v>0</v>
      </c>
      <c r="AO27" s="11">
        <f t="shared" si="24"/>
        <v>0</v>
      </c>
      <c r="AP27" s="11">
        <f t="shared" si="25"/>
        <v>0</v>
      </c>
      <c r="AQ27" s="11">
        <f t="shared" si="26"/>
        <v>0</v>
      </c>
      <c r="AR27" s="11"/>
      <c r="AS27" s="17">
        <f t="shared" si="27"/>
        <v>0</v>
      </c>
      <c r="AT27" s="9">
        <f t="shared" si="28"/>
        <v>0</v>
      </c>
      <c r="AU27" s="9">
        <f t="shared" si="29"/>
        <v>0</v>
      </c>
      <c r="AV27" s="9"/>
      <c r="AW27" s="9"/>
      <c r="AX27" s="9"/>
      <c r="AY27" s="9"/>
      <c r="AZ27" s="11">
        <f t="shared" si="30"/>
        <v>0</v>
      </c>
      <c r="BA27" s="13" t="s">
        <v>14</v>
      </c>
      <c r="BB27" s="16"/>
      <c r="BC27" s="8"/>
      <c r="BD27" s="15"/>
      <c r="BE27" s="10"/>
      <c r="BF27" s="10"/>
      <c r="BG27" s="10"/>
      <c r="BH27" s="10"/>
      <c r="BI27" s="10"/>
      <c r="BJ27" s="10"/>
    </row>
    <row r="28" spans="1:62" ht="17.100000000000001" hidden="1" customHeight="1" x14ac:dyDescent="0.2">
      <c r="A28" s="12"/>
      <c r="B28" s="19"/>
      <c r="C28" s="14"/>
      <c r="D28" s="14"/>
      <c r="E28" s="9"/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/>
      <c r="M28" s="9">
        <v>0</v>
      </c>
      <c r="N28" s="9">
        <v>0</v>
      </c>
      <c r="O28" s="11">
        <f t="shared" si="1"/>
        <v>0</v>
      </c>
      <c r="P28" s="18"/>
      <c r="Q28" s="7">
        <f t="shared" si="2"/>
        <v>0</v>
      </c>
      <c r="R28" s="7">
        <f t="shared" si="3"/>
        <v>0</v>
      </c>
      <c r="S28" s="7">
        <f t="shared" si="4"/>
        <v>0</v>
      </c>
      <c r="T28" s="7">
        <f t="shared" si="5"/>
        <v>0</v>
      </c>
      <c r="U28" s="7">
        <f t="shared" si="6"/>
        <v>0</v>
      </c>
      <c r="V28" s="7">
        <f t="shared" si="7"/>
        <v>0</v>
      </c>
      <c r="W28" s="7">
        <f t="shared" si="8"/>
        <v>0</v>
      </c>
      <c r="X28" s="7">
        <f t="shared" si="9"/>
        <v>0</v>
      </c>
      <c r="Y28" s="7">
        <f t="shared" si="10"/>
        <v>0</v>
      </c>
      <c r="Z28" s="7">
        <f t="shared" si="11"/>
        <v>0</v>
      </c>
      <c r="AA28" s="7">
        <f t="shared" si="12"/>
        <v>0</v>
      </c>
      <c r="AB28" s="7">
        <f t="shared" si="13"/>
        <v>0</v>
      </c>
      <c r="AC28" s="7">
        <f t="shared" si="14"/>
        <v>0</v>
      </c>
      <c r="AD28" s="7">
        <f t="shared" si="15"/>
        <v>0</v>
      </c>
      <c r="AE28" s="7">
        <f t="shared" si="16"/>
        <v>0</v>
      </c>
      <c r="AF28" s="8"/>
      <c r="AG28" s="11">
        <f t="shared" si="17"/>
        <v>0</v>
      </c>
      <c r="AH28" s="11">
        <f t="shared" si="18"/>
        <v>0</v>
      </c>
      <c r="AI28" s="11">
        <f t="shared" si="19"/>
        <v>0</v>
      </c>
      <c r="AJ28" s="11">
        <f t="shared" si="20"/>
        <v>0</v>
      </c>
      <c r="AK28" s="11">
        <f t="shared" si="21"/>
        <v>0</v>
      </c>
      <c r="AL28" s="11">
        <f t="shared" si="22"/>
        <v>0</v>
      </c>
      <c r="AM28" s="7">
        <f t="shared" si="23"/>
        <v>0</v>
      </c>
      <c r="AN28" s="9">
        <v>0</v>
      </c>
      <c r="AO28" s="11">
        <f t="shared" si="24"/>
        <v>0</v>
      </c>
      <c r="AP28" s="11">
        <f t="shared" si="25"/>
        <v>0</v>
      </c>
      <c r="AQ28" s="11">
        <f t="shared" si="26"/>
        <v>0</v>
      </c>
      <c r="AR28" s="11"/>
      <c r="AS28" s="17">
        <f t="shared" si="27"/>
        <v>0</v>
      </c>
      <c r="AT28" s="9">
        <f t="shared" si="28"/>
        <v>0</v>
      </c>
      <c r="AU28" s="9">
        <f t="shared" si="29"/>
        <v>0</v>
      </c>
      <c r="AV28" s="9"/>
      <c r="AW28" s="9"/>
      <c r="AX28" s="9"/>
      <c r="AY28" s="9"/>
      <c r="AZ28" s="11">
        <f t="shared" si="30"/>
        <v>0</v>
      </c>
      <c r="BA28" s="13" t="s">
        <v>14</v>
      </c>
      <c r="BB28" s="16"/>
      <c r="BC28" s="8"/>
      <c r="BD28" s="15"/>
      <c r="BE28" s="10"/>
      <c r="BF28" s="10"/>
      <c r="BG28" s="10"/>
      <c r="BH28" s="10"/>
      <c r="BI28" s="10"/>
      <c r="BJ28" s="10"/>
    </row>
    <row r="29" spans="1:62" ht="17.100000000000001" hidden="1" customHeight="1" x14ac:dyDescent="0.2">
      <c r="A29" s="12"/>
      <c r="B29" s="19"/>
      <c r="C29" s="14"/>
      <c r="D29" s="14"/>
      <c r="E29" s="9"/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/>
      <c r="M29" s="9">
        <v>0</v>
      </c>
      <c r="N29" s="9">
        <v>0</v>
      </c>
      <c r="O29" s="11">
        <f t="shared" si="1"/>
        <v>0</v>
      </c>
      <c r="P29" s="18"/>
      <c r="Q29" s="7">
        <f t="shared" si="2"/>
        <v>0</v>
      </c>
      <c r="R29" s="7">
        <f t="shared" si="3"/>
        <v>0</v>
      </c>
      <c r="S29" s="7">
        <f t="shared" si="4"/>
        <v>0</v>
      </c>
      <c r="T29" s="7">
        <f t="shared" si="5"/>
        <v>0</v>
      </c>
      <c r="U29" s="7">
        <f t="shared" si="6"/>
        <v>0</v>
      </c>
      <c r="V29" s="7">
        <f t="shared" si="7"/>
        <v>0</v>
      </c>
      <c r="W29" s="7">
        <f t="shared" si="8"/>
        <v>0</v>
      </c>
      <c r="X29" s="7">
        <f t="shared" si="9"/>
        <v>0</v>
      </c>
      <c r="Y29" s="7">
        <f t="shared" si="10"/>
        <v>0</v>
      </c>
      <c r="Z29" s="7">
        <f t="shared" si="11"/>
        <v>0</v>
      </c>
      <c r="AA29" s="7">
        <f t="shared" si="12"/>
        <v>0</v>
      </c>
      <c r="AB29" s="7">
        <f t="shared" si="13"/>
        <v>0</v>
      </c>
      <c r="AC29" s="7">
        <f t="shared" si="14"/>
        <v>0</v>
      </c>
      <c r="AD29" s="7">
        <f t="shared" si="15"/>
        <v>0</v>
      </c>
      <c r="AE29" s="7">
        <f t="shared" si="16"/>
        <v>0</v>
      </c>
      <c r="AF29" s="8"/>
      <c r="AG29" s="11">
        <f t="shared" si="17"/>
        <v>0</v>
      </c>
      <c r="AH29" s="11">
        <f t="shared" si="18"/>
        <v>0</v>
      </c>
      <c r="AI29" s="11">
        <f t="shared" si="19"/>
        <v>0</v>
      </c>
      <c r="AJ29" s="11">
        <f t="shared" si="20"/>
        <v>0</v>
      </c>
      <c r="AK29" s="11">
        <f t="shared" si="21"/>
        <v>0</v>
      </c>
      <c r="AL29" s="11">
        <f t="shared" si="22"/>
        <v>0</v>
      </c>
      <c r="AM29" s="7">
        <f t="shared" si="23"/>
        <v>0</v>
      </c>
      <c r="AN29" s="9">
        <v>0</v>
      </c>
      <c r="AO29" s="11">
        <f t="shared" si="24"/>
        <v>0</v>
      </c>
      <c r="AP29" s="11">
        <f t="shared" si="25"/>
        <v>0</v>
      </c>
      <c r="AQ29" s="11">
        <f t="shared" si="26"/>
        <v>0</v>
      </c>
      <c r="AR29" s="11"/>
      <c r="AS29" s="17">
        <f t="shared" si="27"/>
        <v>0</v>
      </c>
      <c r="AT29" s="9">
        <f t="shared" si="28"/>
        <v>0</v>
      </c>
      <c r="AU29" s="9">
        <f t="shared" si="29"/>
        <v>0</v>
      </c>
      <c r="AV29" s="9"/>
      <c r="AW29" s="9"/>
      <c r="AX29" s="9"/>
      <c r="AY29" s="9"/>
      <c r="AZ29" s="11">
        <f t="shared" si="30"/>
        <v>0</v>
      </c>
      <c r="BA29" s="13" t="s">
        <v>14</v>
      </c>
      <c r="BB29" s="16"/>
      <c r="BC29" s="8"/>
      <c r="BD29" s="15"/>
      <c r="BE29" s="10"/>
      <c r="BF29" s="10"/>
      <c r="BG29" s="10"/>
      <c r="BH29" s="10"/>
      <c r="BI29" s="10"/>
      <c r="BJ29" s="10"/>
    </row>
    <row r="30" spans="1:62" ht="17.100000000000001" hidden="1" customHeight="1" x14ac:dyDescent="0.2">
      <c r="A30" s="12"/>
      <c r="B30" s="19"/>
      <c r="C30" s="14"/>
      <c r="D30" s="14"/>
      <c r="E30" s="9"/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/>
      <c r="M30" s="9">
        <v>0</v>
      </c>
      <c r="N30" s="9">
        <v>0</v>
      </c>
      <c r="O30" s="11">
        <f t="shared" si="1"/>
        <v>0</v>
      </c>
      <c r="P30" s="18"/>
      <c r="Q30" s="7">
        <f t="shared" si="2"/>
        <v>0</v>
      </c>
      <c r="R30" s="7">
        <f t="shared" si="3"/>
        <v>0</v>
      </c>
      <c r="S30" s="7">
        <f t="shared" si="4"/>
        <v>0</v>
      </c>
      <c r="T30" s="7">
        <f t="shared" si="5"/>
        <v>0</v>
      </c>
      <c r="U30" s="7">
        <f t="shared" si="6"/>
        <v>0</v>
      </c>
      <c r="V30" s="7">
        <f t="shared" si="7"/>
        <v>0</v>
      </c>
      <c r="W30" s="7">
        <f t="shared" si="8"/>
        <v>0</v>
      </c>
      <c r="X30" s="7">
        <f t="shared" si="9"/>
        <v>0</v>
      </c>
      <c r="Y30" s="7">
        <f t="shared" si="10"/>
        <v>0</v>
      </c>
      <c r="Z30" s="7">
        <f t="shared" si="11"/>
        <v>0</v>
      </c>
      <c r="AA30" s="7">
        <f t="shared" si="12"/>
        <v>0</v>
      </c>
      <c r="AB30" s="7">
        <f t="shared" si="13"/>
        <v>0</v>
      </c>
      <c r="AC30" s="7">
        <f t="shared" si="14"/>
        <v>0</v>
      </c>
      <c r="AD30" s="7">
        <f t="shared" si="15"/>
        <v>0</v>
      </c>
      <c r="AE30" s="7">
        <f t="shared" si="16"/>
        <v>0</v>
      </c>
      <c r="AF30" s="8"/>
      <c r="AG30" s="11">
        <f t="shared" si="17"/>
        <v>0</v>
      </c>
      <c r="AH30" s="11">
        <f t="shared" si="18"/>
        <v>0</v>
      </c>
      <c r="AI30" s="11">
        <f t="shared" si="19"/>
        <v>0</v>
      </c>
      <c r="AJ30" s="11">
        <f t="shared" si="20"/>
        <v>0</v>
      </c>
      <c r="AK30" s="11">
        <f t="shared" si="21"/>
        <v>0</v>
      </c>
      <c r="AL30" s="11">
        <f t="shared" si="22"/>
        <v>0</v>
      </c>
      <c r="AM30" s="7">
        <f t="shared" si="23"/>
        <v>0</v>
      </c>
      <c r="AN30" s="9">
        <v>0</v>
      </c>
      <c r="AO30" s="11">
        <f t="shared" si="24"/>
        <v>0</v>
      </c>
      <c r="AP30" s="11">
        <f t="shared" si="25"/>
        <v>0</v>
      </c>
      <c r="AQ30" s="11">
        <f t="shared" si="26"/>
        <v>0</v>
      </c>
      <c r="AR30" s="11"/>
      <c r="AS30" s="17">
        <f t="shared" si="27"/>
        <v>0</v>
      </c>
      <c r="AT30" s="9">
        <f t="shared" si="28"/>
        <v>0</v>
      </c>
      <c r="AU30" s="9">
        <f t="shared" si="29"/>
        <v>0</v>
      </c>
      <c r="AV30" s="9"/>
      <c r="AW30" s="9"/>
      <c r="AX30" s="9"/>
      <c r="AY30" s="9"/>
      <c r="AZ30" s="11">
        <f t="shared" si="30"/>
        <v>0</v>
      </c>
      <c r="BA30" s="13" t="s">
        <v>14</v>
      </c>
      <c r="BB30" s="16"/>
      <c r="BC30" s="8"/>
      <c r="BD30" s="15"/>
      <c r="BE30" s="10"/>
      <c r="BF30" s="10"/>
      <c r="BG30" s="10"/>
      <c r="BH30" s="10"/>
      <c r="BI30" s="10"/>
      <c r="BJ30" s="10"/>
    </row>
    <row r="31" spans="1:62" ht="17.100000000000001" hidden="1" customHeight="1" x14ac:dyDescent="0.2">
      <c r="A31" s="12"/>
      <c r="B31" s="19"/>
      <c r="C31" s="14"/>
      <c r="D31" s="14"/>
      <c r="E31" s="9"/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/>
      <c r="M31" s="9">
        <v>0</v>
      </c>
      <c r="N31" s="9">
        <v>0</v>
      </c>
      <c r="O31" s="11">
        <f t="shared" si="1"/>
        <v>0</v>
      </c>
      <c r="P31" s="18"/>
      <c r="Q31" s="7">
        <f t="shared" si="2"/>
        <v>0</v>
      </c>
      <c r="R31" s="7">
        <f t="shared" si="3"/>
        <v>0</v>
      </c>
      <c r="S31" s="7">
        <f t="shared" si="4"/>
        <v>0</v>
      </c>
      <c r="T31" s="7">
        <f t="shared" si="5"/>
        <v>0</v>
      </c>
      <c r="U31" s="7">
        <f t="shared" si="6"/>
        <v>0</v>
      </c>
      <c r="V31" s="7">
        <f t="shared" si="7"/>
        <v>0</v>
      </c>
      <c r="W31" s="7">
        <f t="shared" si="8"/>
        <v>0</v>
      </c>
      <c r="X31" s="7">
        <f t="shared" si="9"/>
        <v>0</v>
      </c>
      <c r="Y31" s="7">
        <f t="shared" si="10"/>
        <v>0</v>
      </c>
      <c r="Z31" s="7">
        <f t="shared" si="11"/>
        <v>0</v>
      </c>
      <c r="AA31" s="7">
        <f t="shared" si="12"/>
        <v>0</v>
      </c>
      <c r="AB31" s="7">
        <f t="shared" si="13"/>
        <v>0</v>
      </c>
      <c r="AC31" s="7">
        <f t="shared" si="14"/>
        <v>0</v>
      </c>
      <c r="AD31" s="7">
        <f t="shared" si="15"/>
        <v>0</v>
      </c>
      <c r="AE31" s="7">
        <f t="shared" si="16"/>
        <v>0</v>
      </c>
      <c r="AF31" s="8"/>
      <c r="AG31" s="11">
        <f t="shared" si="17"/>
        <v>0</v>
      </c>
      <c r="AH31" s="11">
        <f t="shared" si="18"/>
        <v>0</v>
      </c>
      <c r="AI31" s="11">
        <f t="shared" si="19"/>
        <v>0</v>
      </c>
      <c r="AJ31" s="11">
        <f t="shared" si="20"/>
        <v>0</v>
      </c>
      <c r="AK31" s="11">
        <f t="shared" si="21"/>
        <v>0</v>
      </c>
      <c r="AL31" s="11">
        <f t="shared" si="22"/>
        <v>0</v>
      </c>
      <c r="AM31" s="7">
        <f t="shared" si="23"/>
        <v>0</v>
      </c>
      <c r="AN31" s="9">
        <v>0</v>
      </c>
      <c r="AO31" s="11">
        <f t="shared" si="24"/>
        <v>0</v>
      </c>
      <c r="AP31" s="11">
        <f t="shared" si="25"/>
        <v>0</v>
      </c>
      <c r="AQ31" s="11">
        <f t="shared" si="26"/>
        <v>0</v>
      </c>
      <c r="AR31" s="11"/>
      <c r="AS31" s="17">
        <f t="shared" si="27"/>
        <v>0</v>
      </c>
      <c r="AT31" s="9">
        <f t="shared" si="28"/>
        <v>0</v>
      </c>
      <c r="AU31" s="9">
        <f t="shared" si="29"/>
        <v>0</v>
      </c>
      <c r="AV31" s="9"/>
      <c r="AW31" s="9"/>
      <c r="AX31" s="9"/>
      <c r="AY31" s="9"/>
      <c r="AZ31" s="11">
        <f t="shared" si="30"/>
        <v>0</v>
      </c>
      <c r="BA31" s="13" t="s">
        <v>14</v>
      </c>
      <c r="BB31" s="16"/>
      <c r="BC31" s="8"/>
      <c r="BD31" s="15"/>
      <c r="BE31" s="10"/>
      <c r="BF31" s="10"/>
      <c r="BG31" s="10"/>
      <c r="BH31" s="10"/>
      <c r="BI31" s="10"/>
      <c r="BJ31" s="10"/>
    </row>
    <row r="32" spans="1:62" ht="17.100000000000001" hidden="1" customHeight="1" x14ac:dyDescent="0.2">
      <c r="A32" s="12"/>
      <c r="B32" s="19"/>
      <c r="C32" s="14"/>
      <c r="D32" s="14"/>
      <c r="E32" s="9"/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/>
      <c r="M32" s="9">
        <v>0</v>
      </c>
      <c r="N32" s="9">
        <v>0</v>
      </c>
      <c r="O32" s="11">
        <f t="shared" si="1"/>
        <v>0</v>
      </c>
      <c r="P32" s="18"/>
      <c r="Q32" s="7">
        <f t="shared" si="2"/>
        <v>0</v>
      </c>
      <c r="R32" s="7">
        <f t="shared" si="3"/>
        <v>0</v>
      </c>
      <c r="S32" s="7">
        <f t="shared" si="4"/>
        <v>0</v>
      </c>
      <c r="T32" s="7">
        <f t="shared" si="5"/>
        <v>0</v>
      </c>
      <c r="U32" s="7">
        <f t="shared" si="6"/>
        <v>0</v>
      </c>
      <c r="V32" s="7">
        <f t="shared" si="7"/>
        <v>0</v>
      </c>
      <c r="W32" s="7">
        <f t="shared" si="8"/>
        <v>0</v>
      </c>
      <c r="X32" s="7">
        <f t="shared" si="9"/>
        <v>0</v>
      </c>
      <c r="Y32" s="7">
        <f t="shared" si="10"/>
        <v>0</v>
      </c>
      <c r="Z32" s="7">
        <f t="shared" si="11"/>
        <v>0</v>
      </c>
      <c r="AA32" s="7">
        <f t="shared" si="12"/>
        <v>0</v>
      </c>
      <c r="AB32" s="7">
        <f t="shared" si="13"/>
        <v>0</v>
      </c>
      <c r="AC32" s="7">
        <f t="shared" si="14"/>
        <v>0</v>
      </c>
      <c r="AD32" s="7">
        <f t="shared" si="15"/>
        <v>0</v>
      </c>
      <c r="AE32" s="7">
        <f t="shared" si="16"/>
        <v>0</v>
      </c>
      <c r="AF32" s="8"/>
      <c r="AG32" s="11">
        <f t="shared" si="17"/>
        <v>0</v>
      </c>
      <c r="AH32" s="11">
        <f t="shared" si="18"/>
        <v>0</v>
      </c>
      <c r="AI32" s="11">
        <f t="shared" si="19"/>
        <v>0</v>
      </c>
      <c r="AJ32" s="11">
        <f t="shared" si="20"/>
        <v>0</v>
      </c>
      <c r="AK32" s="11">
        <f t="shared" si="21"/>
        <v>0</v>
      </c>
      <c r="AL32" s="11">
        <f t="shared" si="22"/>
        <v>0</v>
      </c>
      <c r="AM32" s="7">
        <f t="shared" si="23"/>
        <v>0</v>
      </c>
      <c r="AN32" s="9">
        <v>0</v>
      </c>
      <c r="AO32" s="11">
        <f t="shared" si="24"/>
        <v>0</v>
      </c>
      <c r="AP32" s="11">
        <f t="shared" si="25"/>
        <v>0</v>
      </c>
      <c r="AQ32" s="11">
        <f t="shared" si="26"/>
        <v>0</v>
      </c>
      <c r="AR32" s="11"/>
      <c r="AS32" s="17">
        <f t="shared" si="27"/>
        <v>0</v>
      </c>
      <c r="AT32" s="9">
        <f t="shared" si="28"/>
        <v>0</v>
      </c>
      <c r="AU32" s="9">
        <f t="shared" si="29"/>
        <v>0</v>
      </c>
      <c r="AV32" s="9"/>
      <c r="AW32" s="9"/>
      <c r="AX32" s="9"/>
      <c r="AY32" s="9"/>
      <c r="AZ32" s="11">
        <f t="shared" si="30"/>
        <v>0</v>
      </c>
      <c r="BA32" s="13" t="s">
        <v>14</v>
      </c>
      <c r="BB32" s="16"/>
      <c r="BC32" s="8"/>
      <c r="BD32" s="15"/>
      <c r="BE32" s="10"/>
      <c r="BF32" s="10"/>
      <c r="BG32" s="10"/>
      <c r="BH32" s="10"/>
      <c r="BI32" s="10"/>
      <c r="BJ32" s="10"/>
    </row>
    <row r="33" spans="1:62" ht="17.100000000000001" hidden="1" customHeight="1" x14ac:dyDescent="0.2">
      <c r="A33" s="12"/>
      <c r="B33" s="19"/>
      <c r="C33" s="14"/>
      <c r="D33" s="14"/>
      <c r="E33" s="9"/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/>
      <c r="M33" s="9">
        <v>0</v>
      </c>
      <c r="N33" s="9">
        <v>0</v>
      </c>
      <c r="O33" s="11">
        <f t="shared" si="1"/>
        <v>0</v>
      </c>
      <c r="P33" s="18"/>
      <c r="Q33" s="7">
        <f t="shared" si="2"/>
        <v>0</v>
      </c>
      <c r="R33" s="7">
        <f t="shared" si="3"/>
        <v>0</v>
      </c>
      <c r="S33" s="7">
        <f t="shared" si="4"/>
        <v>0</v>
      </c>
      <c r="T33" s="7">
        <f t="shared" si="5"/>
        <v>0</v>
      </c>
      <c r="U33" s="7">
        <f t="shared" si="6"/>
        <v>0</v>
      </c>
      <c r="V33" s="7">
        <f t="shared" si="7"/>
        <v>0</v>
      </c>
      <c r="W33" s="7">
        <f t="shared" si="8"/>
        <v>0</v>
      </c>
      <c r="X33" s="7">
        <f t="shared" si="9"/>
        <v>0</v>
      </c>
      <c r="Y33" s="7">
        <f t="shared" si="10"/>
        <v>0</v>
      </c>
      <c r="Z33" s="7">
        <f t="shared" si="11"/>
        <v>0</v>
      </c>
      <c r="AA33" s="7">
        <f t="shared" si="12"/>
        <v>0</v>
      </c>
      <c r="AB33" s="7">
        <f t="shared" si="13"/>
        <v>0</v>
      </c>
      <c r="AC33" s="7">
        <f t="shared" si="14"/>
        <v>0</v>
      </c>
      <c r="AD33" s="7">
        <f t="shared" si="15"/>
        <v>0</v>
      </c>
      <c r="AE33" s="7">
        <f t="shared" si="16"/>
        <v>0</v>
      </c>
      <c r="AF33" s="8"/>
      <c r="AG33" s="11">
        <f t="shared" si="17"/>
        <v>0</v>
      </c>
      <c r="AH33" s="11">
        <f t="shared" si="18"/>
        <v>0</v>
      </c>
      <c r="AI33" s="11">
        <f t="shared" si="19"/>
        <v>0</v>
      </c>
      <c r="AJ33" s="11">
        <f t="shared" si="20"/>
        <v>0</v>
      </c>
      <c r="AK33" s="11">
        <f t="shared" si="21"/>
        <v>0</v>
      </c>
      <c r="AL33" s="11">
        <f t="shared" si="22"/>
        <v>0</v>
      </c>
      <c r="AM33" s="7">
        <f t="shared" si="23"/>
        <v>0</v>
      </c>
      <c r="AN33" s="9">
        <v>0</v>
      </c>
      <c r="AO33" s="11">
        <f t="shared" si="24"/>
        <v>0</v>
      </c>
      <c r="AP33" s="11">
        <f t="shared" si="25"/>
        <v>0</v>
      </c>
      <c r="AQ33" s="11">
        <f t="shared" si="26"/>
        <v>0</v>
      </c>
      <c r="AR33" s="11"/>
      <c r="AS33" s="17">
        <f t="shared" si="27"/>
        <v>0</v>
      </c>
      <c r="AT33" s="9">
        <f t="shared" si="28"/>
        <v>0</v>
      </c>
      <c r="AU33" s="9">
        <f t="shared" si="29"/>
        <v>0</v>
      </c>
      <c r="AV33" s="9"/>
      <c r="AW33" s="9"/>
      <c r="AX33" s="9"/>
      <c r="AY33" s="9"/>
      <c r="AZ33" s="11">
        <f t="shared" si="30"/>
        <v>0</v>
      </c>
      <c r="BA33" s="13" t="s">
        <v>14</v>
      </c>
      <c r="BB33" s="16"/>
      <c r="BC33" s="8"/>
      <c r="BD33" s="15"/>
      <c r="BE33" s="10"/>
      <c r="BF33" s="10"/>
      <c r="BG33" s="10"/>
      <c r="BH33" s="10"/>
      <c r="BI33" s="10"/>
      <c r="BJ33" s="10"/>
    </row>
    <row r="34" spans="1:62" ht="17.100000000000001" hidden="1" customHeight="1" x14ac:dyDescent="0.2">
      <c r="A34" s="12"/>
      <c r="B34" s="19"/>
      <c r="C34" s="14"/>
      <c r="D34" s="14"/>
      <c r="E34" s="9"/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/>
      <c r="M34" s="9">
        <v>0</v>
      </c>
      <c r="N34" s="9">
        <v>0</v>
      </c>
      <c r="O34" s="11">
        <f t="shared" si="1"/>
        <v>0</v>
      </c>
      <c r="P34" s="18"/>
      <c r="Q34" s="7">
        <f t="shared" si="2"/>
        <v>0</v>
      </c>
      <c r="R34" s="7">
        <f t="shared" si="3"/>
        <v>0</v>
      </c>
      <c r="S34" s="7">
        <f t="shared" si="4"/>
        <v>0</v>
      </c>
      <c r="T34" s="7">
        <f t="shared" si="5"/>
        <v>0</v>
      </c>
      <c r="U34" s="7">
        <f t="shared" si="6"/>
        <v>0</v>
      </c>
      <c r="V34" s="7">
        <f t="shared" si="7"/>
        <v>0</v>
      </c>
      <c r="W34" s="7">
        <f t="shared" si="8"/>
        <v>0</v>
      </c>
      <c r="X34" s="7">
        <f t="shared" si="9"/>
        <v>0</v>
      </c>
      <c r="Y34" s="7">
        <f t="shared" si="10"/>
        <v>0</v>
      </c>
      <c r="Z34" s="7">
        <f t="shared" si="11"/>
        <v>0</v>
      </c>
      <c r="AA34" s="7">
        <f t="shared" si="12"/>
        <v>0</v>
      </c>
      <c r="AB34" s="7">
        <f t="shared" si="13"/>
        <v>0</v>
      </c>
      <c r="AC34" s="7">
        <f t="shared" si="14"/>
        <v>0</v>
      </c>
      <c r="AD34" s="7">
        <f t="shared" si="15"/>
        <v>0</v>
      </c>
      <c r="AE34" s="7">
        <f t="shared" si="16"/>
        <v>0</v>
      </c>
      <c r="AF34" s="8"/>
      <c r="AG34" s="11">
        <f t="shared" si="17"/>
        <v>0</v>
      </c>
      <c r="AH34" s="11">
        <f t="shared" si="18"/>
        <v>0</v>
      </c>
      <c r="AI34" s="11">
        <f t="shared" si="19"/>
        <v>0</v>
      </c>
      <c r="AJ34" s="11">
        <f t="shared" si="20"/>
        <v>0</v>
      </c>
      <c r="AK34" s="11">
        <f t="shared" si="21"/>
        <v>0</v>
      </c>
      <c r="AL34" s="11">
        <f t="shared" si="22"/>
        <v>0</v>
      </c>
      <c r="AM34" s="7">
        <f t="shared" si="23"/>
        <v>0</v>
      </c>
      <c r="AN34" s="9">
        <v>0</v>
      </c>
      <c r="AO34" s="11">
        <f t="shared" si="24"/>
        <v>0</v>
      </c>
      <c r="AP34" s="11">
        <f t="shared" si="25"/>
        <v>0</v>
      </c>
      <c r="AQ34" s="11">
        <f t="shared" si="26"/>
        <v>0</v>
      </c>
      <c r="AR34" s="11"/>
      <c r="AS34" s="17">
        <f t="shared" si="27"/>
        <v>0</v>
      </c>
      <c r="AT34" s="9">
        <f t="shared" si="28"/>
        <v>0</v>
      </c>
      <c r="AU34" s="9">
        <f t="shared" si="29"/>
        <v>0</v>
      </c>
      <c r="AV34" s="9"/>
      <c r="AW34" s="9"/>
      <c r="AX34" s="9"/>
      <c r="AY34" s="9"/>
      <c r="AZ34" s="11">
        <f t="shared" si="30"/>
        <v>0</v>
      </c>
      <c r="BA34" s="13" t="s">
        <v>14</v>
      </c>
      <c r="BB34" s="16"/>
      <c r="BC34" s="8"/>
      <c r="BD34" s="15"/>
      <c r="BE34" s="10"/>
      <c r="BF34" s="10"/>
      <c r="BG34" s="10"/>
      <c r="BH34" s="10"/>
      <c r="BI34" s="10"/>
      <c r="BJ34" s="10"/>
    </row>
    <row r="35" spans="1:62" ht="17.100000000000001" hidden="1" customHeight="1" x14ac:dyDescent="0.2">
      <c r="A35" s="12"/>
      <c r="B35" s="19"/>
      <c r="C35" s="14"/>
      <c r="D35" s="14"/>
      <c r="E35" s="9"/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/>
      <c r="M35" s="9">
        <v>0</v>
      </c>
      <c r="N35" s="9">
        <v>0</v>
      </c>
      <c r="O35" s="11">
        <f t="shared" si="1"/>
        <v>0</v>
      </c>
      <c r="P35" s="18"/>
      <c r="Q35" s="7">
        <f t="shared" si="2"/>
        <v>0</v>
      </c>
      <c r="R35" s="7">
        <f t="shared" si="3"/>
        <v>0</v>
      </c>
      <c r="S35" s="7">
        <f t="shared" si="4"/>
        <v>0</v>
      </c>
      <c r="T35" s="7">
        <f t="shared" si="5"/>
        <v>0</v>
      </c>
      <c r="U35" s="7">
        <f t="shared" si="6"/>
        <v>0</v>
      </c>
      <c r="V35" s="7">
        <f t="shared" si="7"/>
        <v>0</v>
      </c>
      <c r="W35" s="7">
        <f t="shared" si="8"/>
        <v>0</v>
      </c>
      <c r="X35" s="7">
        <f t="shared" si="9"/>
        <v>0</v>
      </c>
      <c r="Y35" s="7">
        <f t="shared" si="10"/>
        <v>0</v>
      </c>
      <c r="Z35" s="7">
        <f t="shared" si="11"/>
        <v>0</v>
      </c>
      <c r="AA35" s="7">
        <f t="shared" si="12"/>
        <v>0</v>
      </c>
      <c r="AB35" s="7">
        <f t="shared" si="13"/>
        <v>0</v>
      </c>
      <c r="AC35" s="7">
        <f t="shared" si="14"/>
        <v>0</v>
      </c>
      <c r="AD35" s="7">
        <f t="shared" si="15"/>
        <v>0</v>
      </c>
      <c r="AE35" s="7">
        <f t="shared" si="16"/>
        <v>0</v>
      </c>
      <c r="AF35" s="8"/>
      <c r="AG35" s="11">
        <f t="shared" si="17"/>
        <v>0</v>
      </c>
      <c r="AH35" s="11">
        <f t="shared" si="18"/>
        <v>0</v>
      </c>
      <c r="AI35" s="11">
        <f t="shared" si="19"/>
        <v>0</v>
      </c>
      <c r="AJ35" s="11">
        <f t="shared" si="20"/>
        <v>0</v>
      </c>
      <c r="AK35" s="11">
        <f t="shared" si="21"/>
        <v>0</v>
      </c>
      <c r="AL35" s="11">
        <f t="shared" si="22"/>
        <v>0</v>
      </c>
      <c r="AM35" s="7">
        <f t="shared" si="23"/>
        <v>0</v>
      </c>
      <c r="AN35" s="9">
        <v>0</v>
      </c>
      <c r="AO35" s="11">
        <f t="shared" si="24"/>
        <v>0</v>
      </c>
      <c r="AP35" s="11">
        <f t="shared" si="25"/>
        <v>0</v>
      </c>
      <c r="AQ35" s="11">
        <f t="shared" si="26"/>
        <v>0</v>
      </c>
      <c r="AR35" s="11"/>
      <c r="AS35" s="17">
        <f t="shared" si="27"/>
        <v>0</v>
      </c>
      <c r="AT35" s="9">
        <f t="shared" si="28"/>
        <v>0</v>
      </c>
      <c r="AU35" s="9">
        <f t="shared" si="29"/>
        <v>0</v>
      </c>
      <c r="AV35" s="9"/>
      <c r="AW35" s="9"/>
      <c r="AX35" s="9"/>
      <c r="AY35" s="9"/>
      <c r="AZ35" s="11">
        <f t="shared" si="30"/>
        <v>0</v>
      </c>
      <c r="BA35" s="13" t="s">
        <v>14</v>
      </c>
      <c r="BB35" s="16"/>
      <c r="BC35" s="8"/>
      <c r="BD35" s="15"/>
      <c r="BE35" s="10"/>
      <c r="BF35" s="10"/>
      <c r="BG35" s="10"/>
      <c r="BH35" s="10"/>
      <c r="BI35" s="10"/>
      <c r="BJ35" s="10"/>
    </row>
    <row r="36" spans="1:62" ht="17.100000000000001" hidden="1" customHeight="1" x14ac:dyDescent="0.2">
      <c r="A36" s="12"/>
      <c r="B36" s="19"/>
      <c r="C36" s="14"/>
      <c r="D36" s="14"/>
      <c r="E36" s="9"/>
      <c r="F36" s="9"/>
      <c r="G36" s="9"/>
      <c r="H36" s="9"/>
      <c r="I36" s="9"/>
      <c r="J36" s="9"/>
      <c r="K36" s="9"/>
      <c r="L36" s="9"/>
      <c r="M36" s="9"/>
      <c r="N36" s="9"/>
      <c r="O36" s="11">
        <v>0</v>
      </c>
      <c r="P36" s="18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11">
        <f t="shared" si="17"/>
        <v>0</v>
      </c>
      <c r="AH36" s="11">
        <f t="shared" si="18"/>
        <v>0</v>
      </c>
      <c r="AI36" s="11">
        <f t="shared" si="19"/>
        <v>0</v>
      </c>
      <c r="AJ36" s="11">
        <f t="shared" si="20"/>
        <v>0</v>
      </c>
      <c r="AK36" s="11">
        <f t="shared" si="21"/>
        <v>0</v>
      </c>
      <c r="AL36" s="11">
        <f t="shared" si="22"/>
        <v>0</v>
      </c>
      <c r="AM36" s="7">
        <f t="shared" si="23"/>
        <v>0</v>
      </c>
      <c r="AN36" s="9">
        <v>0</v>
      </c>
      <c r="AO36" s="11"/>
      <c r="AP36" s="11">
        <f t="shared" si="25"/>
        <v>0</v>
      </c>
      <c r="AQ36" s="11">
        <f t="shared" si="26"/>
        <v>0</v>
      </c>
      <c r="AR36" s="11"/>
      <c r="AS36" s="17"/>
      <c r="AT36" s="9"/>
      <c r="AU36" s="9"/>
      <c r="AV36" s="9"/>
      <c r="AW36" s="9"/>
      <c r="AX36" s="9"/>
      <c r="AY36" s="9"/>
      <c r="AZ36" s="11">
        <f t="shared" si="30"/>
        <v>0</v>
      </c>
      <c r="BA36" s="13" t="s">
        <v>14</v>
      </c>
      <c r="BB36" s="16"/>
      <c r="BC36" s="7"/>
      <c r="BD36" s="15"/>
      <c r="BE36" s="10"/>
      <c r="BF36" s="10"/>
      <c r="BG36" s="10"/>
      <c r="BH36" s="10"/>
      <c r="BI36" s="10"/>
      <c r="BJ36" s="10"/>
    </row>
    <row r="37" spans="1:62" ht="17.100000000000001" hidden="1" customHeight="1" x14ac:dyDescent="0.2">
      <c r="A37" s="118"/>
      <c r="B37" s="120"/>
      <c r="C37" s="117" t="s">
        <v>63</v>
      </c>
      <c r="D37" s="121"/>
      <c r="E37" s="115">
        <f>SUBTOTAL(9,E38:E56)</f>
        <v>0</v>
      </c>
      <c r="F37" s="115">
        <f>SUBTOTAL(9,F38:F56)</f>
        <v>0</v>
      </c>
      <c r="G37" s="115">
        <f>SUBTOTAL(9,G38:G56)</f>
        <v>0</v>
      </c>
      <c r="H37" s="115">
        <f>SUBTOTAL(9,H38:H56)</f>
        <v>0</v>
      </c>
      <c r="I37" s="115">
        <f>SUBTOTAL(9,I38:I56)</f>
        <v>0</v>
      </c>
      <c r="J37" s="115"/>
      <c r="K37" s="115"/>
      <c r="L37" s="115"/>
      <c r="M37" s="115">
        <f>SUBTOTAL(9,M38:M56)</f>
        <v>0</v>
      </c>
      <c r="N37" s="115">
        <f>SUBTOTAL(9,N38:N56)</f>
        <v>0</v>
      </c>
      <c r="O37" s="115">
        <f>SUBTOTAL(9,O38:O56)</f>
        <v>0</v>
      </c>
      <c r="P37" s="115">
        <f>SUBTOTAL(9,P38:P56)</f>
        <v>270</v>
      </c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>
        <f t="shared" ref="AF37:AN37" si="33">SUBTOTAL(9,AF38:AF56)</f>
        <v>0</v>
      </c>
      <c r="AG37" s="115">
        <f t="shared" si="33"/>
        <v>0</v>
      </c>
      <c r="AH37" s="115">
        <f t="shared" si="33"/>
        <v>0</v>
      </c>
      <c r="AI37" s="115">
        <f t="shared" si="33"/>
        <v>0</v>
      </c>
      <c r="AJ37" s="115">
        <f t="shared" si="33"/>
        <v>0</v>
      </c>
      <c r="AK37" s="115">
        <f t="shared" si="33"/>
        <v>0</v>
      </c>
      <c r="AL37" s="115">
        <f t="shared" si="33"/>
        <v>0</v>
      </c>
      <c r="AM37" s="115">
        <f t="shared" si="33"/>
        <v>0</v>
      </c>
      <c r="AN37" s="115">
        <f t="shared" si="33"/>
        <v>0</v>
      </c>
      <c r="AO37" s="115"/>
      <c r="AP37" s="115"/>
      <c r="AQ37" s="115"/>
      <c r="AR37" s="115"/>
      <c r="AS37" s="119"/>
      <c r="AT37" s="115"/>
      <c r="AU37" s="115"/>
      <c r="AV37" s="115">
        <f>SUBTOTAL(9,AV38:AV56)</f>
        <v>0</v>
      </c>
      <c r="AW37" s="115"/>
      <c r="AX37" s="115"/>
      <c r="AY37" s="115"/>
      <c r="AZ37" s="115"/>
      <c r="BA37" s="115">
        <f>SUBTOTAL(9,BA38:BA56)</f>
        <v>0</v>
      </c>
      <c r="BB37" s="115">
        <f>SUBTOTAL(9,BB38:BB56)</f>
        <v>0</v>
      </c>
      <c r="BC37" s="115"/>
      <c r="BD37" s="115">
        <f>SUBTOTAL(9,BD38:BD56)</f>
        <v>0</v>
      </c>
      <c r="BE37" s="116"/>
      <c r="BF37" s="116"/>
      <c r="BG37" s="116"/>
      <c r="BH37" s="116"/>
      <c r="BI37" s="116"/>
      <c r="BJ37" s="116"/>
    </row>
    <row r="38" spans="1:62" ht="17.100000000000001" hidden="1" customHeight="1" x14ac:dyDescent="0.2">
      <c r="A38" s="28"/>
      <c r="B38" s="23" t="s">
        <v>62</v>
      </c>
      <c r="C38" s="14" t="s">
        <v>64</v>
      </c>
      <c r="D38" s="26"/>
      <c r="E38" s="21">
        <v>0</v>
      </c>
      <c r="F38" s="21"/>
      <c r="G38" s="21"/>
      <c r="H38" s="21"/>
      <c r="I38" s="21"/>
      <c r="J38" s="21"/>
      <c r="K38" s="21"/>
      <c r="L38" s="21"/>
      <c r="M38" s="21"/>
      <c r="N38" s="21"/>
      <c r="O38" s="11">
        <f t="shared" ref="O38:O55" si="34">SUM(E38:N38)</f>
        <v>0</v>
      </c>
      <c r="P38" s="18">
        <v>15</v>
      </c>
      <c r="Q38" s="7">
        <f t="shared" ref="Q38:Q55" si="35">O38/22*P38</f>
        <v>0</v>
      </c>
      <c r="R38" s="7">
        <f t="shared" ref="R38:R55" si="36">E38/22*$P38</f>
        <v>0</v>
      </c>
      <c r="S38" s="7">
        <f t="shared" ref="S38:S55" si="37">G38/22*$P38</f>
        <v>0</v>
      </c>
      <c r="T38" s="7">
        <f t="shared" ref="T38:T55" si="38">H38/22*$P38</f>
        <v>0</v>
      </c>
      <c r="U38" s="7">
        <f t="shared" ref="U38:U55" si="39">I38/22*$P38</f>
        <v>0</v>
      </c>
      <c r="V38" s="7">
        <f t="shared" ref="V38:V55" si="40">J38/22*$P38</f>
        <v>0</v>
      </c>
      <c r="W38" s="7">
        <f t="shared" ref="W38:W55" si="41">K38/22*$P38</f>
        <v>0</v>
      </c>
      <c r="X38" s="7">
        <f t="shared" ref="X38:X55" si="42">L38/22*$P38</f>
        <v>0</v>
      </c>
      <c r="Y38" s="7">
        <f t="shared" ref="Y38:Y55" si="43">M38/22*$P38</f>
        <v>0</v>
      </c>
      <c r="Z38" s="7">
        <f t="shared" ref="Z38:Z55" si="44">N38/22*$P38</f>
        <v>0</v>
      </c>
      <c r="AA38" s="7">
        <f t="shared" ref="AA38:AA55" si="45">SUM(R38:Z38)</f>
        <v>0</v>
      </c>
      <c r="AB38" s="7">
        <f t="shared" ref="AB38:AB55" si="46">AA38-T38-V38-W38</f>
        <v>0</v>
      </c>
      <c r="AC38" s="7">
        <f t="shared" ref="AC38:AC55" si="47">AB38*15%</f>
        <v>0</v>
      </c>
      <c r="AD38" s="7">
        <f t="shared" ref="AD38:AD55" si="48">W38-AC38</f>
        <v>0</v>
      </c>
      <c r="AE38" s="7">
        <f t="shared" ref="AE38:AE55" si="49">IF(AD38&lt;=0,AB38+W38,AB38*1.15)</f>
        <v>0</v>
      </c>
      <c r="AF38" s="8">
        <v>0</v>
      </c>
      <c r="AG38" s="11">
        <f t="shared" ref="AG38:AG56" si="50">$AF38*17.5%</f>
        <v>0</v>
      </c>
      <c r="AH38" s="11">
        <f t="shared" ref="AH38:AH56" si="51">$AF38*3%</f>
        <v>0</v>
      </c>
      <c r="AI38" s="11">
        <f t="shared" ref="AI38:AI56" si="52">$AF38*1%</f>
        <v>0</v>
      </c>
      <c r="AJ38" s="11">
        <f t="shared" ref="AJ38:AJ56" si="53">$AF38*8%</f>
        <v>0</v>
      </c>
      <c r="AK38" s="11">
        <f t="shared" ref="AK38:AK56" si="54">$AF38*1.5%</f>
        <v>0</v>
      </c>
      <c r="AL38" s="11">
        <f t="shared" ref="AL38:AL56" si="55">$AF38*1%</f>
        <v>0</v>
      </c>
      <c r="AM38" s="7">
        <f t="shared" ref="AM38:AM56" si="56">SUM(AJ38:AL38)</f>
        <v>0</v>
      </c>
      <c r="AN38" s="9">
        <v>0</v>
      </c>
      <c r="AO38" s="11">
        <f t="shared" ref="AO38:AO55" si="57">IF((AE38-11000000-AN38*4400000-AM38)&lt;0,0,(AE38-11000000-AN38*4400000-AM38))</f>
        <v>0</v>
      </c>
      <c r="AP38" s="11">
        <f t="shared" ref="AP38:AP55" si="58">ROUND(IF(AO38&gt;80000000,AO38*35%-9850000,IF(AO38&gt;52000000,AO38*30%-5850000,IF(AO38&gt;32000000,AO38*25%-3250000,IF(AO38&gt;18000000,AO38*20%-1650000,IF(AO38&gt;10000000,AO38*15%-750000,IF(AO38&gt;5000000,AO38*10%-250000,IF(AO38&gt;0,AO38*5%,0))))))),0)</f>
        <v>0</v>
      </c>
      <c r="AQ38" s="11">
        <f t="shared" ref="AQ38:AQ55" si="59">AP38+AM38</f>
        <v>0</v>
      </c>
      <c r="AR38" s="11"/>
      <c r="AS38" s="17">
        <f t="shared" ref="AS38:AS55" si="60">AA38-AM38-AP38-AV38</f>
        <v>0</v>
      </c>
      <c r="AT38" s="9">
        <f t="shared" ref="AT38:AT55" si="61">AS38-W38-AV38</f>
        <v>0</v>
      </c>
      <c r="AU38" s="9">
        <f t="shared" ref="AU38:AU55" si="62">W38</f>
        <v>0</v>
      </c>
      <c r="AV38" s="9"/>
      <c r="AW38" s="9">
        <v>0</v>
      </c>
      <c r="AX38" s="9"/>
      <c r="AY38" s="9"/>
      <c r="AZ38" s="11">
        <f t="shared" ref="AZ38:AZ55" si="63">AS38-SUM(AW38:AY38)</f>
        <v>0</v>
      </c>
      <c r="BA38" s="24" t="s">
        <v>14</v>
      </c>
      <c r="BB38" s="27"/>
      <c r="BC38" s="22"/>
      <c r="BD38" s="25"/>
      <c r="BE38" s="20"/>
      <c r="BF38" s="20"/>
      <c r="BG38" s="20"/>
      <c r="BH38" s="20"/>
      <c r="BI38" s="20"/>
      <c r="BJ38" s="20"/>
    </row>
    <row r="39" spans="1:62" ht="17.100000000000001" hidden="1" customHeight="1" x14ac:dyDescent="0.2">
      <c r="A39" s="28"/>
      <c r="B39" s="23" t="s">
        <v>62</v>
      </c>
      <c r="C39" s="14" t="s">
        <v>64</v>
      </c>
      <c r="D39" s="26"/>
      <c r="E39" s="21">
        <v>0</v>
      </c>
      <c r="F39" s="21"/>
      <c r="G39" s="21"/>
      <c r="H39" s="21"/>
      <c r="I39" s="21"/>
      <c r="J39" s="21"/>
      <c r="K39" s="21"/>
      <c r="L39" s="21"/>
      <c r="M39" s="21"/>
      <c r="N39" s="21"/>
      <c r="O39" s="11">
        <f t="shared" si="34"/>
        <v>0</v>
      </c>
      <c r="P39" s="18">
        <v>15</v>
      </c>
      <c r="Q39" s="7">
        <f t="shared" si="35"/>
        <v>0</v>
      </c>
      <c r="R39" s="7">
        <f t="shared" si="36"/>
        <v>0</v>
      </c>
      <c r="S39" s="7">
        <f t="shared" si="37"/>
        <v>0</v>
      </c>
      <c r="T39" s="7">
        <f t="shared" si="38"/>
        <v>0</v>
      </c>
      <c r="U39" s="7">
        <f t="shared" si="39"/>
        <v>0</v>
      </c>
      <c r="V39" s="7">
        <f t="shared" si="40"/>
        <v>0</v>
      </c>
      <c r="W39" s="7">
        <f t="shared" si="41"/>
        <v>0</v>
      </c>
      <c r="X39" s="7">
        <f t="shared" si="42"/>
        <v>0</v>
      </c>
      <c r="Y39" s="7">
        <f t="shared" si="43"/>
        <v>0</v>
      </c>
      <c r="Z39" s="7">
        <f t="shared" si="44"/>
        <v>0</v>
      </c>
      <c r="AA39" s="7">
        <f t="shared" si="45"/>
        <v>0</v>
      </c>
      <c r="AB39" s="7">
        <f t="shared" si="46"/>
        <v>0</v>
      </c>
      <c r="AC39" s="7">
        <f t="shared" si="47"/>
        <v>0</v>
      </c>
      <c r="AD39" s="7">
        <f t="shared" si="48"/>
        <v>0</v>
      </c>
      <c r="AE39" s="7">
        <f t="shared" si="49"/>
        <v>0</v>
      </c>
      <c r="AF39" s="8">
        <v>0</v>
      </c>
      <c r="AG39" s="11">
        <f t="shared" si="50"/>
        <v>0</v>
      </c>
      <c r="AH39" s="11">
        <f t="shared" si="51"/>
        <v>0</v>
      </c>
      <c r="AI39" s="11">
        <f t="shared" si="52"/>
        <v>0</v>
      </c>
      <c r="AJ39" s="11">
        <f t="shared" si="53"/>
        <v>0</v>
      </c>
      <c r="AK39" s="11">
        <f t="shared" si="54"/>
        <v>0</v>
      </c>
      <c r="AL39" s="11">
        <f t="shared" si="55"/>
        <v>0</v>
      </c>
      <c r="AM39" s="7">
        <f t="shared" si="56"/>
        <v>0</v>
      </c>
      <c r="AN39" s="9">
        <v>0</v>
      </c>
      <c r="AO39" s="11">
        <f t="shared" si="57"/>
        <v>0</v>
      </c>
      <c r="AP39" s="11">
        <f t="shared" si="58"/>
        <v>0</v>
      </c>
      <c r="AQ39" s="11">
        <f t="shared" si="59"/>
        <v>0</v>
      </c>
      <c r="AR39" s="11"/>
      <c r="AS39" s="17">
        <f t="shared" si="60"/>
        <v>0</v>
      </c>
      <c r="AT39" s="9">
        <f t="shared" si="61"/>
        <v>0</v>
      </c>
      <c r="AU39" s="9">
        <f t="shared" si="62"/>
        <v>0</v>
      </c>
      <c r="AV39" s="9"/>
      <c r="AW39" s="9">
        <v>0</v>
      </c>
      <c r="AX39" s="9"/>
      <c r="AY39" s="9"/>
      <c r="AZ39" s="11">
        <f t="shared" si="63"/>
        <v>0</v>
      </c>
      <c r="BA39" s="24" t="s">
        <v>14</v>
      </c>
      <c r="BB39" s="27"/>
      <c r="BC39" s="22"/>
      <c r="BD39" s="25"/>
      <c r="BE39" s="20"/>
      <c r="BF39" s="20"/>
      <c r="BG39" s="20"/>
      <c r="BH39" s="20"/>
      <c r="BI39" s="20"/>
      <c r="BJ39" s="20"/>
    </row>
    <row r="40" spans="1:62" ht="17.100000000000001" hidden="1" customHeight="1" x14ac:dyDescent="0.2">
      <c r="A40" s="28"/>
      <c r="B40" s="23" t="s">
        <v>62</v>
      </c>
      <c r="C40" s="14" t="s">
        <v>64</v>
      </c>
      <c r="D40" s="26"/>
      <c r="E40" s="21">
        <v>0</v>
      </c>
      <c r="F40" s="21"/>
      <c r="G40" s="21"/>
      <c r="H40" s="21"/>
      <c r="I40" s="21"/>
      <c r="J40" s="21"/>
      <c r="K40" s="21"/>
      <c r="L40" s="21"/>
      <c r="M40" s="21"/>
      <c r="N40" s="21"/>
      <c r="O40" s="11">
        <f t="shared" si="34"/>
        <v>0</v>
      </c>
      <c r="P40" s="18">
        <v>15</v>
      </c>
      <c r="Q40" s="7">
        <f t="shared" si="35"/>
        <v>0</v>
      </c>
      <c r="R40" s="7">
        <f t="shared" si="36"/>
        <v>0</v>
      </c>
      <c r="S40" s="7">
        <f t="shared" si="37"/>
        <v>0</v>
      </c>
      <c r="T40" s="7">
        <f t="shared" si="38"/>
        <v>0</v>
      </c>
      <c r="U40" s="7">
        <f t="shared" si="39"/>
        <v>0</v>
      </c>
      <c r="V40" s="7">
        <f t="shared" si="40"/>
        <v>0</v>
      </c>
      <c r="W40" s="7">
        <f t="shared" si="41"/>
        <v>0</v>
      </c>
      <c r="X40" s="7">
        <f t="shared" si="42"/>
        <v>0</v>
      </c>
      <c r="Y40" s="7">
        <f t="shared" si="43"/>
        <v>0</v>
      </c>
      <c r="Z40" s="7">
        <f t="shared" si="44"/>
        <v>0</v>
      </c>
      <c r="AA40" s="7">
        <f t="shared" si="45"/>
        <v>0</v>
      </c>
      <c r="AB40" s="7">
        <f t="shared" si="46"/>
        <v>0</v>
      </c>
      <c r="AC40" s="7">
        <f t="shared" si="47"/>
        <v>0</v>
      </c>
      <c r="AD40" s="7">
        <f t="shared" si="48"/>
        <v>0</v>
      </c>
      <c r="AE40" s="7">
        <f t="shared" si="49"/>
        <v>0</v>
      </c>
      <c r="AF40" s="8">
        <v>0</v>
      </c>
      <c r="AG40" s="11">
        <f t="shared" si="50"/>
        <v>0</v>
      </c>
      <c r="AH40" s="11">
        <f t="shared" si="51"/>
        <v>0</v>
      </c>
      <c r="AI40" s="11">
        <f t="shared" si="52"/>
        <v>0</v>
      </c>
      <c r="AJ40" s="11">
        <f t="shared" si="53"/>
        <v>0</v>
      </c>
      <c r="AK40" s="11">
        <f t="shared" si="54"/>
        <v>0</v>
      </c>
      <c r="AL40" s="11">
        <f t="shared" si="55"/>
        <v>0</v>
      </c>
      <c r="AM40" s="7">
        <f t="shared" si="56"/>
        <v>0</v>
      </c>
      <c r="AN40" s="9">
        <v>0</v>
      </c>
      <c r="AO40" s="11">
        <f t="shared" si="57"/>
        <v>0</v>
      </c>
      <c r="AP40" s="11">
        <f t="shared" si="58"/>
        <v>0</v>
      </c>
      <c r="AQ40" s="11">
        <f t="shared" si="59"/>
        <v>0</v>
      </c>
      <c r="AR40" s="11"/>
      <c r="AS40" s="17">
        <f t="shared" si="60"/>
        <v>0</v>
      </c>
      <c r="AT40" s="9">
        <f t="shared" si="61"/>
        <v>0</v>
      </c>
      <c r="AU40" s="9">
        <f t="shared" si="62"/>
        <v>0</v>
      </c>
      <c r="AV40" s="9"/>
      <c r="AW40" s="9">
        <v>0</v>
      </c>
      <c r="AX40" s="9"/>
      <c r="AY40" s="9"/>
      <c r="AZ40" s="11">
        <f t="shared" si="63"/>
        <v>0</v>
      </c>
      <c r="BA40" s="24" t="s">
        <v>14</v>
      </c>
      <c r="BB40" s="27"/>
      <c r="BC40" s="22"/>
      <c r="BD40" s="25"/>
      <c r="BE40" s="20"/>
      <c r="BF40" s="20"/>
      <c r="BG40" s="20"/>
      <c r="BH40" s="20"/>
      <c r="BI40" s="20"/>
      <c r="BJ40" s="20"/>
    </row>
    <row r="41" spans="1:62" ht="17.100000000000001" hidden="1" customHeight="1" x14ac:dyDescent="0.2">
      <c r="A41" s="28"/>
      <c r="B41" s="23" t="s">
        <v>62</v>
      </c>
      <c r="C41" s="14" t="s">
        <v>64</v>
      </c>
      <c r="D41" s="26"/>
      <c r="E41" s="21">
        <v>0</v>
      </c>
      <c r="F41" s="21"/>
      <c r="G41" s="21"/>
      <c r="H41" s="21"/>
      <c r="I41" s="21"/>
      <c r="J41" s="21"/>
      <c r="K41" s="21"/>
      <c r="L41" s="21"/>
      <c r="M41" s="21"/>
      <c r="N41" s="21"/>
      <c r="O41" s="11">
        <f t="shared" si="34"/>
        <v>0</v>
      </c>
      <c r="P41" s="18">
        <v>15</v>
      </c>
      <c r="Q41" s="7">
        <f t="shared" si="35"/>
        <v>0</v>
      </c>
      <c r="R41" s="7">
        <f t="shared" si="36"/>
        <v>0</v>
      </c>
      <c r="S41" s="7">
        <f t="shared" si="37"/>
        <v>0</v>
      </c>
      <c r="T41" s="7">
        <f t="shared" si="38"/>
        <v>0</v>
      </c>
      <c r="U41" s="7">
        <f t="shared" si="39"/>
        <v>0</v>
      </c>
      <c r="V41" s="7">
        <f t="shared" si="40"/>
        <v>0</v>
      </c>
      <c r="W41" s="7">
        <f t="shared" si="41"/>
        <v>0</v>
      </c>
      <c r="X41" s="7">
        <f t="shared" si="42"/>
        <v>0</v>
      </c>
      <c r="Y41" s="7">
        <f t="shared" si="43"/>
        <v>0</v>
      </c>
      <c r="Z41" s="7">
        <f t="shared" si="44"/>
        <v>0</v>
      </c>
      <c r="AA41" s="7">
        <f t="shared" si="45"/>
        <v>0</v>
      </c>
      <c r="AB41" s="7">
        <f t="shared" si="46"/>
        <v>0</v>
      </c>
      <c r="AC41" s="7">
        <f t="shared" si="47"/>
        <v>0</v>
      </c>
      <c r="AD41" s="7">
        <f t="shared" si="48"/>
        <v>0</v>
      </c>
      <c r="AE41" s="7">
        <f t="shared" si="49"/>
        <v>0</v>
      </c>
      <c r="AF41" s="8">
        <v>0</v>
      </c>
      <c r="AG41" s="11">
        <f t="shared" si="50"/>
        <v>0</v>
      </c>
      <c r="AH41" s="11">
        <f t="shared" si="51"/>
        <v>0</v>
      </c>
      <c r="AI41" s="11">
        <f t="shared" si="52"/>
        <v>0</v>
      </c>
      <c r="AJ41" s="11">
        <f t="shared" si="53"/>
        <v>0</v>
      </c>
      <c r="AK41" s="11">
        <f t="shared" si="54"/>
        <v>0</v>
      </c>
      <c r="AL41" s="11">
        <f t="shared" si="55"/>
        <v>0</v>
      </c>
      <c r="AM41" s="7">
        <f t="shared" si="56"/>
        <v>0</v>
      </c>
      <c r="AN41" s="9">
        <v>0</v>
      </c>
      <c r="AO41" s="11">
        <f t="shared" si="57"/>
        <v>0</v>
      </c>
      <c r="AP41" s="11">
        <f t="shared" si="58"/>
        <v>0</v>
      </c>
      <c r="AQ41" s="11">
        <f t="shared" si="59"/>
        <v>0</v>
      </c>
      <c r="AR41" s="11"/>
      <c r="AS41" s="17">
        <f t="shared" si="60"/>
        <v>0</v>
      </c>
      <c r="AT41" s="9">
        <f t="shared" si="61"/>
        <v>0</v>
      </c>
      <c r="AU41" s="9">
        <f t="shared" si="62"/>
        <v>0</v>
      </c>
      <c r="AV41" s="9"/>
      <c r="AW41" s="9">
        <v>0</v>
      </c>
      <c r="AX41" s="9"/>
      <c r="AY41" s="9"/>
      <c r="AZ41" s="11">
        <f t="shared" si="63"/>
        <v>0</v>
      </c>
      <c r="BA41" s="24" t="s">
        <v>14</v>
      </c>
      <c r="BB41" s="27"/>
      <c r="BC41" s="22"/>
      <c r="BD41" s="25"/>
      <c r="BE41" s="20"/>
      <c r="BF41" s="20"/>
      <c r="BG41" s="20"/>
      <c r="BH41" s="20"/>
      <c r="BI41" s="20"/>
      <c r="BJ41" s="20"/>
    </row>
    <row r="42" spans="1:62" ht="17.100000000000001" hidden="1" customHeight="1" x14ac:dyDescent="0.2">
      <c r="A42" s="28"/>
      <c r="B42" s="23" t="s">
        <v>62</v>
      </c>
      <c r="C42" s="14" t="s">
        <v>64</v>
      </c>
      <c r="D42" s="26"/>
      <c r="E42" s="21">
        <v>0</v>
      </c>
      <c r="F42" s="21"/>
      <c r="G42" s="21"/>
      <c r="H42" s="21"/>
      <c r="I42" s="21"/>
      <c r="J42" s="21"/>
      <c r="K42" s="21"/>
      <c r="L42" s="21"/>
      <c r="M42" s="21"/>
      <c r="N42" s="21"/>
      <c r="O42" s="11">
        <f t="shared" si="34"/>
        <v>0</v>
      </c>
      <c r="P42" s="18">
        <v>15</v>
      </c>
      <c r="Q42" s="7">
        <f t="shared" si="35"/>
        <v>0</v>
      </c>
      <c r="R42" s="7">
        <f t="shared" si="36"/>
        <v>0</v>
      </c>
      <c r="S42" s="7">
        <f t="shared" si="37"/>
        <v>0</v>
      </c>
      <c r="T42" s="7">
        <f t="shared" si="38"/>
        <v>0</v>
      </c>
      <c r="U42" s="7">
        <f t="shared" si="39"/>
        <v>0</v>
      </c>
      <c r="V42" s="7">
        <f t="shared" si="40"/>
        <v>0</v>
      </c>
      <c r="W42" s="7">
        <f t="shared" si="41"/>
        <v>0</v>
      </c>
      <c r="X42" s="7">
        <f t="shared" si="42"/>
        <v>0</v>
      </c>
      <c r="Y42" s="7">
        <f t="shared" si="43"/>
        <v>0</v>
      </c>
      <c r="Z42" s="7">
        <f t="shared" si="44"/>
        <v>0</v>
      </c>
      <c r="AA42" s="7">
        <f t="shared" si="45"/>
        <v>0</v>
      </c>
      <c r="AB42" s="7">
        <f t="shared" si="46"/>
        <v>0</v>
      </c>
      <c r="AC42" s="7">
        <f t="shared" si="47"/>
        <v>0</v>
      </c>
      <c r="AD42" s="7">
        <f t="shared" si="48"/>
        <v>0</v>
      </c>
      <c r="AE42" s="7">
        <f t="shared" si="49"/>
        <v>0</v>
      </c>
      <c r="AF42" s="8">
        <v>0</v>
      </c>
      <c r="AG42" s="11">
        <f t="shared" si="50"/>
        <v>0</v>
      </c>
      <c r="AH42" s="11">
        <f t="shared" si="51"/>
        <v>0</v>
      </c>
      <c r="AI42" s="11">
        <f t="shared" si="52"/>
        <v>0</v>
      </c>
      <c r="AJ42" s="11">
        <f t="shared" si="53"/>
        <v>0</v>
      </c>
      <c r="AK42" s="11">
        <f t="shared" si="54"/>
        <v>0</v>
      </c>
      <c r="AL42" s="11">
        <f t="shared" si="55"/>
        <v>0</v>
      </c>
      <c r="AM42" s="7">
        <f t="shared" si="56"/>
        <v>0</v>
      </c>
      <c r="AN42" s="9">
        <v>0</v>
      </c>
      <c r="AO42" s="11">
        <f t="shared" si="57"/>
        <v>0</v>
      </c>
      <c r="AP42" s="11">
        <f t="shared" si="58"/>
        <v>0</v>
      </c>
      <c r="AQ42" s="11">
        <f t="shared" si="59"/>
        <v>0</v>
      </c>
      <c r="AR42" s="11"/>
      <c r="AS42" s="17">
        <f t="shared" si="60"/>
        <v>0</v>
      </c>
      <c r="AT42" s="9">
        <f t="shared" si="61"/>
        <v>0</v>
      </c>
      <c r="AU42" s="9">
        <f t="shared" si="62"/>
        <v>0</v>
      </c>
      <c r="AV42" s="9"/>
      <c r="AW42" s="9">
        <v>0</v>
      </c>
      <c r="AX42" s="9"/>
      <c r="AY42" s="9"/>
      <c r="AZ42" s="11">
        <f t="shared" si="63"/>
        <v>0</v>
      </c>
      <c r="BA42" s="24" t="s">
        <v>14</v>
      </c>
      <c r="BB42" s="27"/>
      <c r="BC42" s="22"/>
      <c r="BD42" s="25"/>
      <c r="BE42" s="20"/>
      <c r="BF42" s="20"/>
      <c r="BG42" s="20"/>
      <c r="BH42" s="20"/>
      <c r="BI42" s="20"/>
      <c r="BJ42" s="20"/>
    </row>
    <row r="43" spans="1:62" ht="17.100000000000001" hidden="1" customHeight="1" x14ac:dyDescent="0.2">
      <c r="A43" s="28"/>
      <c r="B43" s="23" t="s">
        <v>62</v>
      </c>
      <c r="C43" s="14" t="s">
        <v>64</v>
      </c>
      <c r="D43" s="26"/>
      <c r="E43" s="21">
        <v>0</v>
      </c>
      <c r="F43" s="21"/>
      <c r="G43" s="21"/>
      <c r="H43" s="21"/>
      <c r="I43" s="21"/>
      <c r="J43" s="21"/>
      <c r="K43" s="21"/>
      <c r="L43" s="21"/>
      <c r="M43" s="21"/>
      <c r="N43" s="21"/>
      <c r="O43" s="11">
        <f t="shared" si="34"/>
        <v>0</v>
      </c>
      <c r="P43" s="18">
        <v>15</v>
      </c>
      <c r="Q43" s="7">
        <f t="shared" si="35"/>
        <v>0</v>
      </c>
      <c r="R43" s="7">
        <f t="shared" si="36"/>
        <v>0</v>
      </c>
      <c r="S43" s="7">
        <f t="shared" si="37"/>
        <v>0</v>
      </c>
      <c r="T43" s="7">
        <f t="shared" si="38"/>
        <v>0</v>
      </c>
      <c r="U43" s="7">
        <f t="shared" si="39"/>
        <v>0</v>
      </c>
      <c r="V43" s="7">
        <f t="shared" si="40"/>
        <v>0</v>
      </c>
      <c r="W43" s="7">
        <f t="shared" si="41"/>
        <v>0</v>
      </c>
      <c r="X43" s="7">
        <f t="shared" si="42"/>
        <v>0</v>
      </c>
      <c r="Y43" s="7">
        <f t="shared" si="43"/>
        <v>0</v>
      </c>
      <c r="Z43" s="7">
        <f t="shared" si="44"/>
        <v>0</v>
      </c>
      <c r="AA43" s="7">
        <f t="shared" si="45"/>
        <v>0</v>
      </c>
      <c r="AB43" s="7">
        <f t="shared" si="46"/>
        <v>0</v>
      </c>
      <c r="AC43" s="7">
        <f t="shared" si="47"/>
        <v>0</v>
      </c>
      <c r="AD43" s="7">
        <f t="shared" si="48"/>
        <v>0</v>
      </c>
      <c r="AE43" s="7">
        <f t="shared" si="49"/>
        <v>0</v>
      </c>
      <c r="AF43" s="8">
        <v>0</v>
      </c>
      <c r="AG43" s="11">
        <f t="shared" si="50"/>
        <v>0</v>
      </c>
      <c r="AH43" s="11">
        <f t="shared" si="51"/>
        <v>0</v>
      </c>
      <c r="AI43" s="11">
        <f t="shared" si="52"/>
        <v>0</v>
      </c>
      <c r="AJ43" s="11">
        <f t="shared" si="53"/>
        <v>0</v>
      </c>
      <c r="AK43" s="11">
        <f t="shared" si="54"/>
        <v>0</v>
      </c>
      <c r="AL43" s="11">
        <f t="shared" si="55"/>
        <v>0</v>
      </c>
      <c r="AM43" s="7">
        <f t="shared" si="56"/>
        <v>0</v>
      </c>
      <c r="AN43" s="9">
        <v>0</v>
      </c>
      <c r="AO43" s="11">
        <f t="shared" si="57"/>
        <v>0</v>
      </c>
      <c r="AP43" s="11">
        <f t="shared" si="58"/>
        <v>0</v>
      </c>
      <c r="AQ43" s="11">
        <f t="shared" si="59"/>
        <v>0</v>
      </c>
      <c r="AR43" s="11"/>
      <c r="AS43" s="17">
        <f t="shared" si="60"/>
        <v>0</v>
      </c>
      <c r="AT43" s="9">
        <f t="shared" si="61"/>
        <v>0</v>
      </c>
      <c r="AU43" s="9">
        <f t="shared" si="62"/>
        <v>0</v>
      </c>
      <c r="AV43" s="9"/>
      <c r="AW43" s="9">
        <v>0</v>
      </c>
      <c r="AX43" s="9"/>
      <c r="AY43" s="9"/>
      <c r="AZ43" s="11">
        <f t="shared" si="63"/>
        <v>0</v>
      </c>
      <c r="BA43" s="24" t="s">
        <v>14</v>
      </c>
      <c r="BB43" s="27"/>
      <c r="BC43" s="22"/>
      <c r="BD43" s="25"/>
      <c r="BE43" s="20"/>
      <c r="BF43" s="20"/>
      <c r="BG43" s="20"/>
      <c r="BH43" s="20"/>
      <c r="BI43" s="20"/>
      <c r="BJ43" s="20"/>
    </row>
    <row r="44" spans="1:62" ht="17.100000000000001" hidden="1" customHeight="1" x14ac:dyDescent="0.2">
      <c r="A44" s="28"/>
      <c r="B44" s="23" t="s">
        <v>62</v>
      </c>
      <c r="C44" s="14" t="s">
        <v>64</v>
      </c>
      <c r="D44" s="26"/>
      <c r="E44" s="21">
        <v>0</v>
      </c>
      <c r="F44" s="21"/>
      <c r="G44" s="21"/>
      <c r="H44" s="21"/>
      <c r="I44" s="21"/>
      <c r="J44" s="21"/>
      <c r="K44" s="21"/>
      <c r="L44" s="21"/>
      <c r="M44" s="21"/>
      <c r="N44" s="21"/>
      <c r="O44" s="11">
        <f t="shared" si="34"/>
        <v>0</v>
      </c>
      <c r="P44" s="18">
        <v>15</v>
      </c>
      <c r="Q44" s="7">
        <f t="shared" si="35"/>
        <v>0</v>
      </c>
      <c r="R44" s="7">
        <f t="shared" si="36"/>
        <v>0</v>
      </c>
      <c r="S44" s="7">
        <f t="shared" si="37"/>
        <v>0</v>
      </c>
      <c r="T44" s="7">
        <f t="shared" si="38"/>
        <v>0</v>
      </c>
      <c r="U44" s="7">
        <f t="shared" si="39"/>
        <v>0</v>
      </c>
      <c r="V44" s="7">
        <f t="shared" si="40"/>
        <v>0</v>
      </c>
      <c r="W44" s="7">
        <f t="shared" si="41"/>
        <v>0</v>
      </c>
      <c r="X44" s="7">
        <f t="shared" si="42"/>
        <v>0</v>
      </c>
      <c r="Y44" s="7">
        <f t="shared" si="43"/>
        <v>0</v>
      </c>
      <c r="Z44" s="7">
        <f t="shared" si="44"/>
        <v>0</v>
      </c>
      <c r="AA44" s="7">
        <f t="shared" si="45"/>
        <v>0</v>
      </c>
      <c r="AB44" s="7">
        <f t="shared" si="46"/>
        <v>0</v>
      </c>
      <c r="AC44" s="7">
        <f t="shared" si="47"/>
        <v>0</v>
      </c>
      <c r="AD44" s="7">
        <f t="shared" si="48"/>
        <v>0</v>
      </c>
      <c r="AE44" s="7">
        <f t="shared" si="49"/>
        <v>0</v>
      </c>
      <c r="AF44" s="8">
        <v>0</v>
      </c>
      <c r="AG44" s="11">
        <f t="shared" si="50"/>
        <v>0</v>
      </c>
      <c r="AH44" s="11">
        <f t="shared" si="51"/>
        <v>0</v>
      </c>
      <c r="AI44" s="11">
        <f t="shared" si="52"/>
        <v>0</v>
      </c>
      <c r="AJ44" s="11">
        <f t="shared" si="53"/>
        <v>0</v>
      </c>
      <c r="AK44" s="11">
        <f t="shared" si="54"/>
        <v>0</v>
      </c>
      <c r="AL44" s="11">
        <f t="shared" si="55"/>
        <v>0</v>
      </c>
      <c r="AM44" s="7">
        <f t="shared" si="56"/>
        <v>0</v>
      </c>
      <c r="AN44" s="9">
        <v>0</v>
      </c>
      <c r="AO44" s="11">
        <f t="shared" si="57"/>
        <v>0</v>
      </c>
      <c r="AP44" s="11">
        <f t="shared" si="58"/>
        <v>0</v>
      </c>
      <c r="AQ44" s="11">
        <f t="shared" si="59"/>
        <v>0</v>
      </c>
      <c r="AR44" s="11"/>
      <c r="AS44" s="17">
        <f t="shared" si="60"/>
        <v>0</v>
      </c>
      <c r="AT44" s="9">
        <f t="shared" si="61"/>
        <v>0</v>
      </c>
      <c r="AU44" s="9">
        <f t="shared" si="62"/>
        <v>0</v>
      </c>
      <c r="AV44" s="9"/>
      <c r="AW44" s="9">
        <v>0</v>
      </c>
      <c r="AX44" s="9"/>
      <c r="AY44" s="9"/>
      <c r="AZ44" s="11">
        <f t="shared" si="63"/>
        <v>0</v>
      </c>
      <c r="BA44" s="24" t="s">
        <v>14</v>
      </c>
      <c r="BB44" s="27"/>
      <c r="BC44" s="22"/>
      <c r="BD44" s="25"/>
      <c r="BE44" s="20"/>
      <c r="BF44" s="20"/>
      <c r="BG44" s="20"/>
      <c r="BH44" s="20"/>
      <c r="BI44" s="20"/>
      <c r="BJ44" s="20"/>
    </row>
    <row r="45" spans="1:62" ht="17.100000000000001" hidden="1" customHeight="1" x14ac:dyDescent="0.2">
      <c r="A45" s="28"/>
      <c r="B45" s="23" t="s">
        <v>62</v>
      </c>
      <c r="C45" s="14" t="s">
        <v>64</v>
      </c>
      <c r="D45" s="26"/>
      <c r="E45" s="21">
        <v>0</v>
      </c>
      <c r="F45" s="21"/>
      <c r="G45" s="21"/>
      <c r="H45" s="21"/>
      <c r="I45" s="21"/>
      <c r="J45" s="21"/>
      <c r="K45" s="21"/>
      <c r="L45" s="21"/>
      <c r="M45" s="21"/>
      <c r="N45" s="21"/>
      <c r="O45" s="11">
        <f t="shared" si="34"/>
        <v>0</v>
      </c>
      <c r="P45" s="18">
        <v>15</v>
      </c>
      <c r="Q45" s="7">
        <f t="shared" si="35"/>
        <v>0</v>
      </c>
      <c r="R45" s="7">
        <f t="shared" si="36"/>
        <v>0</v>
      </c>
      <c r="S45" s="7">
        <f t="shared" si="37"/>
        <v>0</v>
      </c>
      <c r="T45" s="7">
        <f t="shared" si="38"/>
        <v>0</v>
      </c>
      <c r="U45" s="7">
        <f t="shared" si="39"/>
        <v>0</v>
      </c>
      <c r="V45" s="7">
        <f t="shared" si="40"/>
        <v>0</v>
      </c>
      <c r="W45" s="7">
        <f t="shared" si="41"/>
        <v>0</v>
      </c>
      <c r="X45" s="7">
        <f t="shared" si="42"/>
        <v>0</v>
      </c>
      <c r="Y45" s="7">
        <f t="shared" si="43"/>
        <v>0</v>
      </c>
      <c r="Z45" s="7">
        <f t="shared" si="44"/>
        <v>0</v>
      </c>
      <c r="AA45" s="7">
        <f t="shared" si="45"/>
        <v>0</v>
      </c>
      <c r="AB45" s="7">
        <f t="shared" si="46"/>
        <v>0</v>
      </c>
      <c r="AC45" s="7">
        <f t="shared" si="47"/>
        <v>0</v>
      </c>
      <c r="AD45" s="7">
        <f t="shared" si="48"/>
        <v>0</v>
      </c>
      <c r="AE45" s="7">
        <f t="shared" si="49"/>
        <v>0</v>
      </c>
      <c r="AF45" s="8">
        <v>0</v>
      </c>
      <c r="AG45" s="11">
        <f t="shared" si="50"/>
        <v>0</v>
      </c>
      <c r="AH45" s="11">
        <f t="shared" si="51"/>
        <v>0</v>
      </c>
      <c r="AI45" s="11">
        <f t="shared" si="52"/>
        <v>0</v>
      </c>
      <c r="AJ45" s="11">
        <f t="shared" si="53"/>
        <v>0</v>
      </c>
      <c r="AK45" s="11">
        <f t="shared" si="54"/>
        <v>0</v>
      </c>
      <c r="AL45" s="11">
        <f t="shared" si="55"/>
        <v>0</v>
      </c>
      <c r="AM45" s="7">
        <f t="shared" si="56"/>
        <v>0</v>
      </c>
      <c r="AN45" s="9">
        <v>0</v>
      </c>
      <c r="AO45" s="11">
        <f t="shared" si="57"/>
        <v>0</v>
      </c>
      <c r="AP45" s="11">
        <f t="shared" si="58"/>
        <v>0</v>
      </c>
      <c r="AQ45" s="11">
        <f t="shared" si="59"/>
        <v>0</v>
      </c>
      <c r="AR45" s="11"/>
      <c r="AS45" s="17">
        <f t="shared" si="60"/>
        <v>0</v>
      </c>
      <c r="AT45" s="9">
        <f t="shared" si="61"/>
        <v>0</v>
      </c>
      <c r="AU45" s="9">
        <f t="shared" si="62"/>
        <v>0</v>
      </c>
      <c r="AV45" s="9"/>
      <c r="AW45" s="9">
        <v>0</v>
      </c>
      <c r="AX45" s="9"/>
      <c r="AY45" s="9"/>
      <c r="AZ45" s="11">
        <f t="shared" si="63"/>
        <v>0</v>
      </c>
      <c r="BA45" s="24" t="s">
        <v>14</v>
      </c>
      <c r="BB45" s="27"/>
      <c r="BC45" s="22"/>
      <c r="BD45" s="25"/>
      <c r="BE45" s="20"/>
      <c r="BF45" s="20"/>
      <c r="BG45" s="20"/>
      <c r="BH45" s="20"/>
      <c r="BI45" s="20"/>
      <c r="BJ45" s="20"/>
    </row>
    <row r="46" spans="1:62" ht="17.100000000000001" hidden="1" customHeight="1" x14ac:dyDescent="0.2">
      <c r="A46" s="28"/>
      <c r="B46" s="23" t="s">
        <v>62</v>
      </c>
      <c r="C46" s="14" t="s">
        <v>64</v>
      </c>
      <c r="D46" s="26"/>
      <c r="E46" s="21">
        <v>0</v>
      </c>
      <c r="F46" s="21"/>
      <c r="G46" s="21"/>
      <c r="H46" s="21"/>
      <c r="I46" s="21"/>
      <c r="J46" s="21"/>
      <c r="K46" s="21"/>
      <c r="L46" s="21"/>
      <c r="M46" s="21"/>
      <c r="N46" s="21"/>
      <c r="O46" s="11">
        <f t="shared" si="34"/>
        <v>0</v>
      </c>
      <c r="P46" s="18">
        <v>15</v>
      </c>
      <c r="Q46" s="7">
        <f t="shared" si="35"/>
        <v>0</v>
      </c>
      <c r="R46" s="7">
        <f t="shared" si="36"/>
        <v>0</v>
      </c>
      <c r="S46" s="7">
        <f t="shared" si="37"/>
        <v>0</v>
      </c>
      <c r="T46" s="7">
        <f t="shared" si="38"/>
        <v>0</v>
      </c>
      <c r="U46" s="7">
        <f t="shared" si="39"/>
        <v>0</v>
      </c>
      <c r="V46" s="7">
        <f t="shared" si="40"/>
        <v>0</v>
      </c>
      <c r="W46" s="7">
        <f t="shared" si="41"/>
        <v>0</v>
      </c>
      <c r="X46" s="7">
        <f t="shared" si="42"/>
        <v>0</v>
      </c>
      <c r="Y46" s="7">
        <f t="shared" si="43"/>
        <v>0</v>
      </c>
      <c r="Z46" s="7">
        <f t="shared" si="44"/>
        <v>0</v>
      </c>
      <c r="AA46" s="7">
        <f t="shared" si="45"/>
        <v>0</v>
      </c>
      <c r="AB46" s="7">
        <f t="shared" si="46"/>
        <v>0</v>
      </c>
      <c r="AC46" s="7">
        <f t="shared" si="47"/>
        <v>0</v>
      </c>
      <c r="AD46" s="7">
        <f t="shared" si="48"/>
        <v>0</v>
      </c>
      <c r="AE46" s="7">
        <f t="shared" si="49"/>
        <v>0</v>
      </c>
      <c r="AF46" s="8">
        <v>0</v>
      </c>
      <c r="AG46" s="11">
        <f t="shared" si="50"/>
        <v>0</v>
      </c>
      <c r="AH46" s="11">
        <f t="shared" si="51"/>
        <v>0</v>
      </c>
      <c r="AI46" s="11">
        <f t="shared" si="52"/>
        <v>0</v>
      </c>
      <c r="AJ46" s="11">
        <f t="shared" si="53"/>
        <v>0</v>
      </c>
      <c r="AK46" s="11">
        <f t="shared" si="54"/>
        <v>0</v>
      </c>
      <c r="AL46" s="11">
        <f t="shared" si="55"/>
        <v>0</v>
      </c>
      <c r="AM46" s="7">
        <f t="shared" si="56"/>
        <v>0</v>
      </c>
      <c r="AN46" s="9">
        <v>0</v>
      </c>
      <c r="AO46" s="11">
        <f t="shared" si="57"/>
        <v>0</v>
      </c>
      <c r="AP46" s="11">
        <f t="shared" si="58"/>
        <v>0</v>
      </c>
      <c r="AQ46" s="11">
        <f t="shared" si="59"/>
        <v>0</v>
      </c>
      <c r="AR46" s="11"/>
      <c r="AS46" s="17">
        <f t="shared" si="60"/>
        <v>0</v>
      </c>
      <c r="AT46" s="9">
        <f t="shared" si="61"/>
        <v>0</v>
      </c>
      <c r="AU46" s="9">
        <f t="shared" si="62"/>
        <v>0</v>
      </c>
      <c r="AV46" s="9"/>
      <c r="AW46" s="9">
        <v>0</v>
      </c>
      <c r="AX46" s="9"/>
      <c r="AY46" s="9"/>
      <c r="AZ46" s="11">
        <f t="shared" si="63"/>
        <v>0</v>
      </c>
      <c r="BA46" s="24" t="s">
        <v>14</v>
      </c>
      <c r="BB46" s="27"/>
      <c r="BC46" s="22"/>
      <c r="BD46" s="25"/>
      <c r="BE46" s="20"/>
      <c r="BF46" s="20"/>
      <c r="BG46" s="20"/>
      <c r="BH46" s="20"/>
      <c r="BI46" s="20"/>
      <c r="BJ46" s="20"/>
    </row>
    <row r="47" spans="1:62" ht="17.100000000000001" hidden="1" customHeight="1" x14ac:dyDescent="0.2">
      <c r="A47" s="28"/>
      <c r="B47" s="23" t="s">
        <v>62</v>
      </c>
      <c r="C47" s="14" t="s">
        <v>64</v>
      </c>
      <c r="D47" s="26"/>
      <c r="E47" s="21">
        <v>0</v>
      </c>
      <c r="F47" s="21"/>
      <c r="G47" s="21"/>
      <c r="H47" s="21"/>
      <c r="I47" s="21"/>
      <c r="J47" s="21"/>
      <c r="K47" s="21"/>
      <c r="L47" s="21"/>
      <c r="M47" s="21"/>
      <c r="N47" s="21"/>
      <c r="O47" s="11">
        <f t="shared" si="34"/>
        <v>0</v>
      </c>
      <c r="P47" s="18">
        <v>15</v>
      </c>
      <c r="Q47" s="7">
        <f t="shared" si="35"/>
        <v>0</v>
      </c>
      <c r="R47" s="7">
        <f t="shared" si="36"/>
        <v>0</v>
      </c>
      <c r="S47" s="7">
        <f t="shared" si="37"/>
        <v>0</v>
      </c>
      <c r="T47" s="7">
        <f t="shared" si="38"/>
        <v>0</v>
      </c>
      <c r="U47" s="7">
        <f t="shared" si="39"/>
        <v>0</v>
      </c>
      <c r="V47" s="7">
        <f t="shared" si="40"/>
        <v>0</v>
      </c>
      <c r="W47" s="7">
        <f t="shared" si="41"/>
        <v>0</v>
      </c>
      <c r="X47" s="7">
        <f t="shared" si="42"/>
        <v>0</v>
      </c>
      <c r="Y47" s="7">
        <f t="shared" si="43"/>
        <v>0</v>
      </c>
      <c r="Z47" s="7">
        <f t="shared" si="44"/>
        <v>0</v>
      </c>
      <c r="AA47" s="7">
        <f t="shared" si="45"/>
        <v>0</v>
      </c>
      <c r="AB47" s="7">
        <f t="shared" si="46"/>
        <v>0</v>
      </c>
      <c r="AC47" s="7">
        <f t="shared" si="47"/>
        <v>0</v>
      </c>
      <c r="AD47" s="7">
        <f t="shared" si="48"/>
        <v>0</v>
      </c>
      <c r="AE47" s="7">
        <f t="shared" si="49"/>
        <v>0</v>
      </c>
      <c r="AF47" s="8">
        <v>0</v>
      </c>
      <c r="AG47" s="11">
        <f t="shared" si="50"/>
        <v>0</v>
      </c>
      <c r="AH47" s="11">
        <f t="shared" si="51"/>
        <v>0</v>
      </c>
      <c r="AI47" s="11">
        <f t="shared" si="52"/>
        <v>0</v>
      </c>
      <c r="AJ47" s="11">
        <f t="shared" si="53"/>
        <v>0</v>
      </c>
      <c r="AK47" s="11">
        <f t="shared" si="54"/>
        <v>0</v>
      </c>
      <c r="AL47" s="11">
        <f t="shared" si="55"/>
        <v>0</v>
      </c>
      <c r="AM47" s="7">
        <f t="shared" si="56"/>
        <v>0</v>
      </c>
      <c r="AN47" s="9">
        <v>0</v>
      </c>
      <c r="AO47" s="11">
        <f t="shared" si="57"/>
        <v>0</v>
      </c>
      <c r="AP47" s="11">
        <f t="shared" si="58"/>
        <v>0</v>
      </c>
      <c r="AQ47" s="11">
        <f t="shared" si="59"/>
        <v>0</v>
      </c>
      <c r="AR47" s="11"/>
      <c r="AS47" s="17">
        <f t="shared" si="60"/>
        <v>0</v>
      </c>
      <c r="AT47" s="9">
        <f t="shared" si="61"/>
        <v>0</v>
      </c>
      <c r="AU47" s="9">
        <f t="shared" si="62"/>
        <v>0</v>
      </c>
      <c r="AV47" s="9"/>
      <c r="AW47" s="9">
        <v>0</v>
      </c>
      <c r="AX47" s="9"/>
      <c r="AY47" s="9"/>
      <c r="AZ47" s="11">
        <f t="shared" si="63"/>
        <v>0</v>
      </c>
      <c r="BA47" s="24" t="s">
        <v>14</v>
      </c>
      <c r="BB47" s="27"/>
      <c r="BC47" s="22"/>
      <c r="BD47" s="25"/>
      <c r="BE47" s="20"/>
      <c r="BF47" s="20"/>
      <c r="BG47" s="20"/>
      <c r="BH47" s="20"/>
      <c r="BI47" s="20"/>
      <c r="BJ47" s="20"/>
    </row>
    <row r="48" spans="1:62" ht="17.100000000000001" hidden="1" customHeight="1" x14ac:dyDescent="0.2">
      <c r="A48" s="28"/>
      <c r="B48" s="23" t="s">
        <v>62</v>
      </c>
      <c r="C48" s="14" t="s">
        <v>64</v>
      </c>
      <c r="D48" s="26"/>
      <c r="E48" s="21">
        <v>0</v>
      </c>
      <c r="F48" s="21"/>
      <c r="G48" s="21"/>
      <c r="H48" s="21"/>
      <c r="I48" s="21"/>
      <c r="J48" s="21"/>
      <c r="K48" s="21"/>
      <c r="L48" s="21"/>
      <c r="M48" s="21"/>
      <c r="N48" s="21"/>
      <c r="O48" s="11">
        <f t="shared" si="34"/>
        <v>0</v>
      </c>
      <c r="P48" s="18">
        <v>15</v>
      </c>
      <c r="Q48" s="7">
        <f t="shared" si="35"/>
        <v>0</v>
      </c>
      <c r="R48" s="7">
        <f t="shared" si="36"/>
        <v>0</v>
      </c>
      <c r="S48" s="7">
        <f t="shared" si="37"/>
        <v>0</v>
      </c>
      <c r="T48" s="7">
        <f t="shared" si="38"/>
        <v>0</v>
      </c>
      <c r="U48" s="7">
        <f t="shared" si="39"/>
        <v>0</v>
      </c>
      <c r="V48" s="7">
        <f t="shared" si="40"/>
        <v>0</v>
      </c>
      <c r="W48" s="7">
        <f t="shared" si="41"/>
        <v>0</v>
      </c>
      <c r="X48" s="7">
        <f t="shared" si="42"/>
        <v>0</v>
      </c>
      <c r="Y48" s="7">
        <f t="shared" si="43"/>
        <v>0</v>
      </c>
      <c r="Z48" s="7">
        <f t="shared" si="44"/>
        <v>0</v>
      </c>
      <c r="AA48" s="7">
        <f t="shared" si="45"/>
        <v>0</v>
      </c>
      <c r="AB48" s="7">
        <f t="shared" si="46"/>
        <v>0</v>
      </c>
      <c r="AC48" s="7">
        <f t="shared" si="47"/>
        <v>0</v>
      </c>
      <c r="AD48" s="7">
        <f t="shared" si="48"/>
        <v>0</v>
      </c>
      <c r="AE48" s="7">
        <f t="shared" si="49"/>
        <v>0</v>
      </c>
      <c r="AF48" s="8">
        <v>0</v>
      </c>
      <c r="AG48" s="11">
        <f t="shared" si="50"/>
        <v>0</v>
      </c>
      <c r="AH48" s="11">
        <f t="shared" si="51"/>
        <v>0</v>
      </c>
      <c r="AI48" s="11">
        <f t="shared" si="52"/>
        <v>0</v>
      </c>
      <c r="AJ48" s="11">
        <f t="shared" si="53"/>
        <v>0</v>
      </c>
      <c r="AK48" s="11">
        <f t="shared" si="54"/>
        <v>0</v>
      </c>
      <c r="AL48" s="11">
        <f t="shared" si="55"/>
        <v>0</v>
      </c>
      <c r="AM48" s="7">
        <f t="shared" si="56"/>
        <v>0</v>
      </c>
      <c r="AN48" s="9">
        <v>0</v>
      </c>
      <c r="AO48" s="11">
        <f t="shared" si="57"/>
        <v>0</v>
      </c>
      <c r="AP48" s="11">
        <f t="shared" si="58"/>
        <v>0</v>
      </c>
      <c r="AQ48" s="11">
        <f t="shared" si="59"/>
        <v>0</v>
      </c>
      <c r="AR48" s="11"/>
      <c r="AS48" s="17">
        <f t="shared" si="60"/>
        <v>0</v>
      </c>
      <c r="AT48" s="9">
        <f t="shared" si="61"/>
        <v>0</v>
      </c>
      <c r="AU48" s="9">
        <f t="shared" si="62"/>
        <v>0</v>
      </c>
      <c r="AV48" s="9"/>
      <c r="AW48" s="9">
        <v>0</v>
      </c>
      <c r="AX48" s="9"/>
      <c r="AY48" s="9"/>
      <c r="AZ48" s="11">
        <f t="shared" si="63"/>
        <v>0</v>
      </c>
      <c r="BA48" s="24" t="s">
        <v>14</v>
      </c>
      <c r="BB48" s="27"/>
      <c r="BC48" s="22"/>
      <c r="BD48" s="25"/>
      <c r="BE48" s="20"/>
      <c r="BF48" s="20"/>
      <c r="BG48" s="20"/>
      <c r="BH48" s="20"/>
      <c r="BI48" s="20"/>
      <c r="BJ48" s="20"/>
    </row>
    <row r="49" spans="1:62" ht="17.100000000000001" hidden="1" customHeight="1" x14ac:dyDescent="0.2">
      <c r="A49" s="28"/>
      <c r="B49" s="23" t="s">
        <v>62</v>
      </c>
      <c r="C49" s="14" t="s">
        <v>64</v>
      </c>
      <c r="D49" s="26"/>
      <c r="E49" s="21">
        <v>0</v>
      </c>
      <c r="F49" s="21"/>
      <c r="G49" s="21"/>
      <c r="H49" s="21"/>
      <c r="I49" s="21"/>
      <c r="J49" s="21"/>
      <c r="K49" s="21"/>
      <c r="L49" s="21"/>
      <c r="M49" s="21"/>
      <c r="N49" s="21"/>
      <c r="O49" s="11">
        <f t="shared" si="34"/>
        <v>0</v>
      </c>
      <c r="P49" s="18">
        <v>15</v>
      </c>
      <c r="Q49" s="7">
        <f t="shared" si="35"/>
        <v>0</v>
      </c>
      <c r="R49" s="7">
        <f t="shared" si="36"/>
        <v>0</v>
      </c>
      <c r="S49" s="7">
        <f t="shared" si="37"/>
        <v>0</v>
      </c>
      <c r="T49" s="7">
        <f t="shared" si="38"/>
        <v>0</v>
      </c>
      <c r="U49" s="7">
        <f t="shared" si="39"/>
        <v>0</v>
      </c>
      <c r="V49" s="7">
        <f t="shared" si="40"/>
        <v>0</v>
      </c>
      <c r="W49" s="7">
        <f t="shared" si="41"/>
        <v>0</v>
      </c>
      <c r="X49" s="7">
        <f t="shared" si="42"/>
        <v>0</v>
      </c>
      <c r="Y49" s="7">
        <f t="shared" si="43"/>
        <v>0</v>
      </c>
      <c r="Z49" s="7">
        <f t="shared" si="44"/>
        <v>0</v>
      </c>
      <c r="AA49" s="7">
        <f t="shared" si="45"/>
        <v>0</v>
      </c>
      <c r="AB49" s="7">
        <f t="shared" si="46"/>
        <v>0</v>
      </c>
      <c r="AC49" s="7">
        <f t="shared" si="47"/>
        <v>0</v>
      </c>
      <c r="AD49" s="7">
        <f t="shared" si="48"/>
        <v>0</v>
      </c>
      <c r="AE49" s="7">
        <f t="shared" si="49"/>
        <v>0</v>
      </c>
      <c r="AF49" s="8">
        <v>0</v>
      </c>
      <c r="AG49" s="11">
        <f t="shared" si="50"/>
        <v>0</v>
      </c>
      <c r="AH49" s="11">
        <f t="shared" si="51"/>
        <v>0</v>
      </c>
      <c r="AI49" s="11">
        <f t="shared" si="52"/>
        <v>0</v>
      </c>
      <c r="AJ49" s="11">
        <f t="shared" si="53"/>
        <v>0</v>
      </c>
      <c r="AK49" s="11">
        <f t="shared" si="54"/>
        <v>0</v>
      </c>
      <c r="AL49" s="11">
        <f t="shared" si="55"/>
        <v>0</v>
      </c>
      <c r="AM49" s="7">
        <f t="shared" si="56"/>
        <v>0</v>
      </c>
      <c r="AN49" s="9">
        <v>0</v>
      </c>
      <c r="AO49" s="11">
        <f t="shared" si="57"/>
        <v>0</v>
      </c>
      <c r="AP49" s="11">
        <f t="shared" si="58"/>
        <v>0</v>
      </c>
      <c r="AQ49" s="11">
        <f t="shared" si="59"/>
        <v>0</v>
      </c>
      <c r="AR49" s="11"/>
      <c r="AS49" s="17">
        <f t="shared" si="60"/>
        <v>0</v>
      </c>
      <c r="AT49" s="9">
        <f t="shared" si="61"/>
        <v>0</v>
      </c>
      <c r="AU49" s="9">
        <f t="shared" si="62"/>
        <v>0</v>
      </c>
      <c r="AV49" s="9"/>
      <c r="AW49" s="9">
        <v>0</v>
      </c>
      <c r="AX49" s="9"/>
      <c r="AY49" s="9"/>
      <c r="AZ49" s="11">
        <f t="shared" si="63"/>
        <v>0</v>
      </c>
      <c r="BA49" s="24" t="s">
        <v>14</v>
      </c>
      <c r="BB49" s="27"/>
      <c r="BC49" s="22"/>
      <c r="BD49" s="25"/>
      <c r="BE49" s="20"/>
      <c r="BF49" s="20"/>
      <c r="BG49" s="20"/>
      <c r="BH49" s="20"/>
      <c r="BI49" s="20"/>
      <c r="BJ49" s="20"/>
    </row>
    <row r="50" spans="1:62" ht="17.100000000000001" hidden="1" customHeight="1" x14ac:dyDescent="0.2">
      <c r="A50" s="28"/>
      <c r="B50" s="23" t="s">
        <v>62</v>
      </c>
      <c r="C50" s="14" t="s">
        <v>64</v>
      </c>
      <c r="D50" s="26"/>
      <c r="E50" s="21">
        <v>0</v>
      </c>
      <c r="F50" s="21"/>
      <c r="G50" s="21"/>
      <c r="H50" s="21"/>
      <c r="I50" s="21"/>
      <c r="J50" s="21"/>
      <c r="K50" s="21"/>
      <c r="L50" s="21"/>
      <c r="M50" s="21"/>
      <c r="N50" s="21"/>
      <c r="O50" s="11">
        <f t="shared" si="34"/>
        <v>0</v>
      </c>
      <c r="P50" s="18">
        <v>15</v>
      </c>
      <c r="Q50" s="7">
        <f t="shared" si="35"/>
        <v>0</v>
      </c>
      <c r="R50" s="7">
        <f t="shared" si="36"/>
        <v>0</v>
      </c>
      <c r="S50" s="7">
        <f t="shared" si="37"/>
        <v>0</v>
      </c>
      <c r="T50" s="7">
        <f t="shared" si="38"/>
        <v>0</v>
      </c>
      <c r="U50" s="7">
        <f t="shared" si="39"/>
        <v>0</v>
      </c>
      <c r="V50" s="7">
        <f t="shared" si="40"/>
        <v>0</v>
      </c>
      <c r="W50" s="7">
        <f t="shared" si="41"/>
        <v>0</v>
      </c>
      <c r="X50" s="7">
        <f t="shared" si="42"/>
        <v>0</v>
      </c>
      <c r="Y50" s="7">
        <f t="shared" si="43"/>
        <v>0</v>
      </c>
      <c r="Z50" s="7">
        <f t="shared" si="44"/>
        <v>0</v>
      </c>
      <c r="AA50" s="7">
        <f t="shared" si="45"/>
        <v>0</v>
      </c>
      <c r="AB50" s="7">
        <f t="shared" si="46"/>
        <v>0</v>
      </c>
      <c r="AC50" s="7">
        <f t="shared" si="47"/>
        <v>0</v>
      </c>
      <c r="AD50" s="7">
        <f t="shared" si="48"/>
        <v>0</v>
      </c>
      <c r="AE50" s="7">
        <f t="shared" si="49"/>
        <v>0</v>
      </c>
      <c r="AF50" s="8">
        <v>0</v>
      </c>
      <c r="AG50" s="11">
        <f t="shared" si="50"/>
        <v>0</v>
      </c>
      <c r="AH50" s="11">
        <f t="shared" si="51"/>
        <v>0</v>
      </c>
      <c r="AI50" s="11">
        <f t="shared" si="52"/>
        <v>0</v>
      </c>
      <c r="AJ50" s="11">
        <f t="shared" si="53"/>
        <v>0</v>
      </c>
      <c r="AK50" s="11">
        <f t="shared" si="54"/>
        <v>0</v>
      </c>
      <c r="AL50" s="11">
        <f t="shared" si="55"/>
        <v>0</v>
      </c>
      <c r="AM50" s="7">
        <f t="shared" si="56"/>
        <v>0</v>
      </c>
      <c r="AN50" s="9">
        <v>0</v>
      </c>
      <c r="AO50" s="11">
        <f t="shared" si="57"/>
        <v>0</v>
      </c>
      <c r="AP50" s="11">
        <f t="shared" si="58"/>
        <v>0</v>
      </c>
      <c r="AQ50" s="11">
        <f t="shared" si="59"/>
        <v>0</v>
      </c>
      <c r="AR50" s="11"/>
      <c r="AS50" s="17">
        <f t="shared" si="60"/>
        <v>0</v>
      </c>
      <c r="AT50" s="9">
        <f t="shared" si="61"/>
        <v>0</v>
      </c>
      <c r="AU50" s="9">
        <f t="shared" si="62"/>
        <v>0</v>
      </c>
      <c r="AV50" s="9"/>
      <c r="AW50" s="9">
        <v>0</v>
      </c>
      <c r="AX50" s="9"/>
      <c r="AY50" s="9"/>
      <c r="AZ50" s="11">
        <f t="shared" si="63"/>
        <v>0</v>
      </c>
      <c r="BA50" s="24" t="s">
        <v>14</v>
      </c>
      <c r="BB50" s="27"/>
      <c r="BC50" s="22"/>
      <c r="BD50" s="25"/>
      <c r="BE50" s="20"/>
      <c r="BF50" s="20"/>
      <c r="BG50" s="20"/>
      <c r="BH50" s="20"/>
      <c r="BI50" s="20"/>
      <c r="BJ50" s="20"/>
    </row>
    <row r="51" spans="1:62" ht="17.100000000000001" hidden="1" customHeight="1" x14ac:dyDescent="0.2">
      <c r="A51" s="28"/>
      <c r="B51" s="23" t="s">
        <v>62</v>
      </c>
      <c r="C51" s="14" t="s">
        <v>64</v>
      </c>
      <c r="D51" s="26"/>
      <c r="E51" s="21">
        <v>0</v>
      </c>
      <c r="F51" s="21"/>
      <c r="G51" s="21"/>
      <c r="H51" s="21"/>
      <c r="I51" s="21"/>
      <c r="J51" s="21"/>
      <c r="K51" s="21"/>
      <c r="L51" s="21"/>
      <c r="M51" s="21"/>
      <c r="N51" s="21"/>
      <c r="O51" s="11">
        <f t="shared" si="34"/>
        <v>0</v>
      </c>
      <c r="P51" s="18">
        <v>15</v>
      </c>
      <c r="Q51" s="7">
        <f t="shared" si="35"/>
        <v>0</v>
      </c>
      <c r="R51" s="7">
        <f t="shared" si="36"/>
        <v>0</v>
      </c>
      <c r="S51" s="7">
        <f t="shared" si="37"/>
        <v>0</v>
      </c>
      <c r="T51" s="7">
        <f t="shared" si="38"/>
        <v>0</v>
      </c>
      <c r="U51" s="7">
        <f t="shared" si="39"/>
        <v>0</v>
      </c>
      <c r="V51" s="7">
        <f t="shared" si="40"/>
        <v>0</v>
      </c>
      <c r="W51" s="7">
        <f t="shared" si="41"/>
        <v>0</v>
      </c>
      <c r="X51" s="7">
        <f t="shared" si="42"/>
        <v>0</v>
      </c>
      <c r="Y51" s="7">
        <f t="shared" si="43"/>
        <v>0</v>
      </c>
      <c r="Z51" s="7">
        <f t="shared" si="44"/>
        <v>0</v>
      </c>
      <c r="AA51" s="7">
        <f t="shared" si="45"/>
        <v>0</v>
      </c>
      <c r="AB51" s="7">
        <f t="shared" si="46"/>
        <v>0</v>
      </c>
      <c r="AC51" s="7">
        <f t="shared" si="47"/>
        <v>0</v>
      </c>
      <c r="AD51" s="7">
        <f t="shared" si="48"/>
        <v>0</v>
      </c>
      <c r="AE51" s="7">
        <f t="shared" si="49"/>
        <v>0</v>
      </c>
      <c r="AF51" s="8">
        <v>0</v>
      </c>
      <c r="AG51" s="11">
        <f t="shared" si="50"/>
        <v>0</v>
      </c>
      <c r="AH51" s="11">
        <f t="shared" si="51"/>
        <v>0</v>
      </c>
      <c r="AI51" s="11">
        <f t="shared" si="52"/>
        <v>0</v>
      </c>
      <c r="AJ51" s="11">
        <f t="shared" si="53"/>
        <v>0</v>
      </c>
      <c r="AK51" s="11">
        <f t="shared" si="54"/>
        <v>0</v>
      </c>
      <c r="AL51" s="11">
        <f t="shared" si="55"/>
        <v>0</v>
      </c>
      <c r="AM51" s="7">
        <f t="shared" si="56"/>
        <v>0</v>
      </c>
      <c r="AN51" s="9">
        <v>0</v>
      </c>
      <c r="AO51" s="11">
        <f t="shared" si="57"/>
        <v>0</v>
      </c>
      <c r="AP51" s="11">
        <f t="shared" si="58"/>
        <v>0</v>
      </c>
      <c r="AQ51" s="11">
        <f t="shared" si="59"/>
        <v>0</v>
      </c>
      <c r="AR51" s="11"/>
      <c r="AS51" s="17">
        <f t="shared" si="60"/>
        <v>0</v>
      </c>
      <c r="AT51" s="9">
        <f t="shared" si="61"/>
        <v>0</v>
      </c>
      <c r="AU51" s="9">
        <f t="shared" si="62"/>
        <v>0</v>
      </c>
      <c r="AV51" s="9"/>
      <c r="AW51" s="9">
        <v>0</v>
      </c>
      <c r="AX51" s="9"/>
      <c r="AY51" s="9"/>
      <c r="AZ51" s="11">
        <f t="shared" si="63"/>
        <v>0</v>
      </c>
      <c r="BA51" s="24" t="s">
        <v>14</v>
      </c>
      <c r="BB51" s="27"/>
      <c r="BC51" s="22"/>
      <c r="BD51" s="25"/>
      <c r="BE51" s="20"/>
      <c r="BF51" s="20"/>
      <c r="BG51" s="20"/>
      <c r="BH51" s="20"/>
      <c r="BI51" s="20"/>
      <c r="BJ51" s="20"/>
    </row>
    <row r="52" spans="1:62" ht="17.100000000000001" hidden="1" customHeight="1" x14ac:dyDescent="0.2">
      <c r="A52" s="28"/>
      <c r="B52" s="23" t="s">
        <v>62</v>
      </c>
      <c r="C52" s="14" t="s">
        <v>64</v>
      </c>
      <c r="D52" s="26"/>
      <c r="E52" s="21">
        <v>0</v>
      </c>
      <c r="F52" s="21"/>
      <c r="G52" s="21"/>
      <c r="H52" s="21"/>
      <c r="I52" s="21"/>
      <c r="J52" s="21"/>
      <c r="K52" s="21"/>
      <c r="L52" s="21"/>
      <c r="M52" s="21"/>
      <c r="N52" s="21"/>
      <c r="O52" s="11">
        <f t="shared" si="34"/>
        <v>0</v>
      </c>
      <c r="P52" s="18">
        <v>15</v>
      </c>
      <c r="Q52" s="7">
        <f t="shared" si="35"/>
        <v>0</v>
      </c>
      <c r="R52" s="7">
        <f t="shared" si="36"/>
        <v>0</v>
      </c>
      <c r="S52" s="7">
        <f t="shared" si="37"/>
        <v>0</v>
      </c>
      <c r="T52" s="7">
        <f t="shared" si="38"/>
        <v>0</v>
      </c>
      <c r="U52" s="7">
        <f t="shared" si="39"/>
        <v>0</v>
      </c>
      <c r="V52" s="7">
        <f t="shared" si="40"/>
        <v>0</v>
      </c>
      <c r="W52" s="7">
        <f t="shared" si="41"/>
        <v>0</v>
      </c>
      <c r="X52" s="7">
        <f t="shared" si="42"/>
        <v>0</v>
      </c>
      <c r="Y52" s="7">
        <f t="shared" si="43"/>
        <v>0</v>
      </c>
      <c r="Z52" s="7">
        <f t="shared" si="44"/>
        <v>0</v>
      </c>
      <c r="AA52" s="7">
        <f t="shared" si="45"/>
        <v>0</v>
      </c>
      <c r="AB52" s="7">
        <f t="shared" si="46"/>
        <v>0</v>
      </c>
      <c r="AC52" s="7">
        <f t="shared" si="47"/>
        <v>0</v>
      </c>
      <c r="AD52" s="7">
        <f t="shared" si="48"/>
        <v>0</v>
      </c>
      <c r="AE52" s="7">
        <f t="shared" si="49"/>
        <v>0</v>
      </c>
      <c r="AF52" s="8">
        <v>0</v>
      </c>
      <c r="AG52" s="11">
        <f t="shared" si="50"/>
        <v>0</v>
      </c>
      <c r="AH52" s="11">
        <f t="shared" si="51"/>
        <v>0</v>
      </c>
      <c r="AI52" s="11">
        <f t="shared" si="52"/>
        <v>0</v>
      </c>
      <c r="AJ52" s="11">
        <f t="shared" si="53"/>
        <v>0</v>
      </c>
      <c r="AK52" s="11">
        <f t="shared" si="54"/>
        <v>0</v>
      </c>
      <c r="AL52" s="11">
        <f t="shared" si="55"/>
        <v>0</v>
      </c>
      <c r="AM52" s="7">
        <f t="shared" si="56"/>
        <v>0</v>
      </c>
      <c r="AN52" s="9">
        <v>0</v>
      </c>
      <c r="AO52" s="11">
        <f t="shared" si="57"/>
        <v>0</v>
      </c>
      <c r="AP52" s="11">
        <f t="shared" si="58"/>
        <v>0</v>
      </c>
      <c r="AQ52" s="11">
        <f t="shared" si="59"/>
        <v>0</v>
      </c>
      <c r="AR52" s="11"/>
      <c r="AS52" s="17">
        <f t="shared" si="60"/>
        <v>0</v>
      </c>
      <c r="AT52" s="9">
        <f t="shared" si="61"/>
        <v>0</v>
      </c>
      <c r="AU52" s="9">
        <f t="shared" si="62"/>
        <v>0</v>
      </c>
      <c r="AV52" s="9"/>
      <c r="AW52" s="9">
        <v>0</v>
      </c>
      <c r="AX52" s="9"/>
      <c r="AY52" s="9"/>
      <c r="AZ52" s="11">
        <f t="shared" si="63"/>
        <v>0</v>
      </c>
      <c r="BA52" s="24" t="s">
        <v>14</v>
      </c>
      <c r="BB52" s="27"/>
      <c r="BC52" s="22"/>
      <c r="BD52" s="25"/>
      <c r="BE52" s="20"/>
      <c r="BF52" s="20"/>
      <c r="BG52" s="20"/>
      <c r="BH52" s="20"/>
      <c r="BI52" s="20"/>
      <c r="BJ52" s="20"/>
    </row>
    <row r="53" spans="1:62" ht="17.100000000000001" hidden="1" customHeight="1" x14ac:dyDescent="0.2">
      <c r="A53" s="28"/>
      <c r="B53" s="23" t="s">
        <v>62</v>
      </c>
      <c r="C53" s="14" t="s">
        <v>64</v>
      </c>
      <c r="D53" s="26"/>
      <c r="E53" s="21">
        <v>0</v>
      </c>
      <c r="F53" s="21"/>
      <c r="G53" s="21"/>
      <c r="H53" s="21"/>
      <c r="I53" s="21"/>
      <c r="J53" s="21"/>
      <c r="K53" s="21"/>
      <c r="L53" s="21"/>
      <c r="M53" s="21"/>
      <c r="N53" s="21"/>
      <c r="O53" s="11">
        <f t="shared" si="34"/>
        <v>0</v>
      </c>
      <c r="P53" s="18">
        <v>15</v>
      </c>
      <c r="Q53" s="7">
        <f t="shared" si="35"/>
        <v>0</v>
      </c>
      <c r="R53" s="7">
        <f t="shared" si="36"/>
        <v>0</v>
      </c>
      <c r="S53" s="7">
        <f t="shared" si="37"/>
        <v>0</v>
      </c>
      <c r="T53" s="7">
        <f t="shared" si="38"/>
        <v>0</v>
      </c>
      <c r="U53" s="7">
        <f t="shared" si="39"/>
        <v>0</v>
      </c>
      <c r="V53" s="7">
        <f t="shared" si="40"/>
        <v>0</v>
      </c>
      <c r="W53" s="7">
        <f t="shared" si="41"/>
        <v>0</v>
      </c>
      <c r="X53" s="7">
        <f t="shared" si="42"/>
        <v>0</v>
      </c>
      <c r="Y53" s="7">
        <f t="shared" si="43"/>
        <v>0</v>
      </c>
      <c r="Z53" s="7">
        <f t="shared" si="44"/>
        <v>0</v>
      </c>
      <c r="AA53" s="7">
        <f t="shared" si="45"/>
        <v>0</v>
      </c>
      <c r="AB53" s="7">
        <f t="shared" si="46"/>
        <v>0</v>
      </c>
      <c r="AC53" s="7">
        <f t="shared" si="47"/>
        <v>0</v>
      </c>
      <c r="AD53" s="7">
        <f t="shared" si="48"/>
        <v>0</v>
      </c>
      <c r="AE53" s="7">
        <f t="shared" si="49"/>
        <v>0</v>
      </c>
      <c r="AF53" s="8">
        <v>0</v>
      </c>
      <c r="AG53" s="11">
        <f t="shared" si="50"/>
        <v>0</v>
      </c>
      <c r="AH53" s="11">
        <f t="shared" si="51"/>
        <v>0</v>
      </c>
      <c r="AI53" s="11">
        <f t="shared" si="52"/>
        <v>0</v>
      </c>
      <c r="AJ53" s="11">
        <f t="shared" si="53"/>
        <v>0</v>
      </c>
      <c r="AK53" s="11">
        <f t="shared" si="54"/>
        <v>0</v>
      </c>
      <c r="AL53" s="11">
        <f t="shared" si="55"/>
        <v>0</v>
      </c>
      <c r="AM53" s="7">
        <f t="shared" si="56"/>
        <v>0</v>
      </c>
      <c r="AN53" s="9">
        <v>0</v>
      </c>
      <c r="AO53" s="11">
        <f t="shared" si="57"/>
        <v>0</v>
      </c>
      <c r="AP53" s="11">
        <f t="shared" si="58"/>
        <v>0</v>
      </c>
      <c r="AQ53" s="11">
        <f t="shared" si="59"/>
        <v>0</v>
      </c>
      <c r="AR53" s="11"/>
      <c r="AS53" s="17">
        <f t="shared" si="60"/>
        <v>0</v>
      </c>
      <c r="AT53" s="9">
        <f t="shared" si="61"/>
        <v>0</v>
      </c>
      <c r="AU53" s="9">
        <f t="shared" si="62"/>
        <v>0</v>
      </c>
      <c r="AV53" s="9"/>
      <c r="AW53" s="9">
        <v>0</v>
      </c>
      <c r="AX53" s="9"/>
      <c r="AY53" s="9"/>
      <c r="AZ53" s="11">
        <f t="shared" si="63"/>
        <v>0</v>
      </c>
      <c r="BA53" s="24" t="s">
        <v>14</v>
      </c>
      <c r="BB53" s="27"/>
      <c r="BC53" s="22"/>
      <c r="BD53" s="25"/>
      <c r="BE53" s="20"/>
      <c r="BF53" s="20"/>
      <c r="BG53" s="20"/>
      <c r="BH53" s="20"/>
      <c r="BI53" s="20"/>
      <c r="BJ53" s="20"/>
    </row>
    <row r="54" spans="1:62" ht="17.100000000000001" hidden="1" customHeight="1" x14ac:dyDescent="0.2">
      <c r="A54" s="28"/>
      <c r="B54" s="23" t="s">
        <v>62</v>
      </c>
      <c r="C54" s="14" t="s">
        <v>64</v>
      </c>
      <c r="D54" s="26"/>
      <c r="E54" s="21">
        <v>0</v>
      </c>
      <c r="F54" s="21"/>
      <c r="G54" s="21"/>
      <c r="H54" s="21"/>
      <c r="I54" s="21"/>
      <c r="J54" s="21"/>
      <c r="K54" s="21"/>
      <c r="L54" s="21"/>
      <c r="M54" s="21"/>
      <c r="N54" s="21"/>
      <c r="O54" s="11">
        <f t="shared" si="34"/>
        <v>0</v>
      </c>
      <c r="P54" s="18">
        <v>15</v>
      </c>
      <c r="Q54" s="7">
        <f t="shared" si="35"/>
        <v>0</v>
      </c>
      <c r="R54" s="7">
        <f t="shared" si="36"/>
        <v>0</v>
      </c>
      <c r="S54" s="7">
        <f t="shared" si="37"/>
        <v>0</v>
      </c>
      <c r="T54" s="7">
        <f t="shared" si="38"/>
        <v>0</v>
      </c>
      <c r="U54" s="7">
        <f t="shared" si="39"/>
        <v>0</v>
      </c>
      <c r="V54" s="7">
        <f t="shared" si="40"/>
        <v>0</v>
      </c>
      <c r="W54" s="7">
        <f t="shared" si="41"/>
        <v>0</v>
      </c>
      <c r="X54" s="7">
        <f t="shared" si="42"/>
        <v>0</v>
      </c>
      <c r="Y54" s="7">
        <f t="shared" si="43"/>
        <v>0</v>
      </c>
      <c r="Z54" s="7">
        <f t="shared" si="44"/>
        <v>0</v>
      </c>
      <c r="AA54" s="7">
        <f t="shared" si="45"/>
        <v>0</v>
      </c>
      <c r="AB54" s="7">
        <f t="shared" si="46"/>
        <v>0</v>
      </c>
      <c r="AC54" s="7">
        <f t="shared" si="47"/>
        <v>0</v>
      </c>
      <c r="AD54" s="7">
        <f t="shared" si="48"/>
        <v>0</v>
      </c>
      <c r="AE54" s="7">
        <f t="shared" si="49"/>
        <v>0</v>
      </c>
      <c r="AF54" s="8">
        <v>0</v>
      </c>
      <c r="AG54" s="11">
        <f t="shared" si="50"/>
        <v>0</v>
      </c>
      <c r="AH54" s="11">
        <f t="shared" si="51"/>
        <v>0</v>
      </c>
      <c r="AI54" s="11">
        <f t="shared" si="52"/>
        <v>0</v>
      </c>
      <c r="AJ54" s="11">
        <f t="shared" si="53"/>
        <v>0</v>
      </c>
      <c r="AK54" s="11">
        <f t="shared" si="54"/>
        <v>0</v>
      </c>
      <c r="AL54" s="11">
        <f t="shared" si="55"/>
        <v>0</v>
      </c>
      <c r="AM54" s="7">
        <f t="shared" si="56"/>
        <v>0</v>
      </c>
      <c r="AN54" s="9">
        <v>0</v>
      </c>
      <c r="AO54" s="11">
        <f t="shared" si="57"/>
        <v>0</v>
      </c>
      <c r="AP54" s="11">
        <f t="shared" si="58"/>
        <v>0</v>
      </c>
      <c r="AQ54" s="11">
        <f t="shared" si="59"/>
        <v>0</v>
      </c>
      <c r="AR54" s="11"/>
      <c r="AS54" s="17">
        <f t="shared" si="60"/>
        <v>0</v>
      </c>
      <c r="AT54" s="9">
        <f t="shared" si="61"/>
        <v>0</v>
      </c>
      <c r="AU54" s="9">
        <f t="shared" si="62"/>
        <v>0</v>
      </c>
      <c r="AV54" s="9"/>
      <c r="AW54" s="9">
        <v>0</v>
      </c>
      <c r="AX54" s="9"/>
      <c r="AY54" s="9"/>
      <c r="AZ54" s="11">
        <f t="shared" si="63"/>
        <v>0</v>
      </c>
      <c r="BA54" s="24" t="s">
        <v>14</v>
      </c>
      <c r="BB54" s="27"/>
      <c r="BC54" s="22"/>
      <c r="BD54" s="25"/>
      <c r="BE54" s="20"/>
      <c r="BF54" s="20"/>
      <c r="BG54" s="20"/>
      <c r="BH54" s="20"/>
      <c r="BI54" s="20"/>
      <c r="BJ54" s="20"/>
    </row>
    <row r="55" spans="1:62" ht="17.100000000000001" hidden="1" customHeight="1" x14ac:dyDescent="0.2">
      <c r="A55" s="28"/>
      <c r="B55" s="23" t="s">
        <v>62</v>
      </c>
      <c r="C55" s="14" t="s">
        <v>64</v>
      </c>
      <c r="D55" s="26"/>
      <c r="E55" s="21">
        <v>0</v>
      </c>
      <c r="F55" s="21"/>
      <c r="G55" s="21"/>
      <c r="H55" s="21"/>
      <c r="I55" s="21"/>
      <c r="J55" s="21"/>
      <c r="K55" s="21"/>
      <c r="L55" s="21"/>
      <c r="M55" s="21"/>
      <c r="N55" s="21"/>
      <c r="O55" s="11">
        <f t="shared" si="34"/>
        <v>0</v>
      </c>
      <c r="P55" s="18">
        <v>15</v>
      </c>
      <c r="Q55" s="7">
        <f t="shared" si="35"/>
        <v>0</v>
      </c>
      <c r="R55" s="7">
        <f t="shared" si="36"/>
        <v>0</v>
      </c>
      <c r="S55" s="7">
        <f t="shared" si="37"/>
        <v>0</v>
      </c>
      <c r="T55" s="7">
        <f t="shared" si="38"/>
        <v>0</v>
      </c>
      <c r="U55" s="7">
        <f t="shared" si="39"/>
        <v>0</v>
      </c>
      <c r="V55" s="7">
        <f t="shared" si="40"/>
        <v>0</v>
      </c>
      <c r="W55" s="7">
        <f t="shared" si="41"/>
        <v>0</v>
      </c>
      <c r="X55" s="7">
        <f t="shared" si="42"/>
        <v>0</v>
      </c>
      <c r="Y55" s="7">
        <f t="shared" si="43"/>
        <v>0</v>
      </c>
      <c r="Z55" s="7">
        <f t="shared" si="44"/>
        <v>0</v>
      </c>
      <c r="AA55" s="7">
        <f t="shared" si="45"/>
        <v>0</v>
      </c>
      <c r="AB55" s="7">
        <f t="shared" si="46"/>
        <v>0</v>
      </c>
      <c r="AC55" s="7">
        <f t="shared" si="47"/>
        <v>0</v>
      </c>
      <c r="AD55" s="7">
        <f t="shared" si="48"/>
        <v>0</v>
      </c>
      <c r="AE55" s="7">
        <f t="shared" si="49"/>
        <v>0</v>
      </c>
      <c r="AF55" s="8">
        <v>0</v>
      </c>
      <c r="AG55" s="11">
        <f t="shared" si="50"/>
        <v>0</v>
      </c>
      <c r="AH55" s="11">
        <f t="shared" si="51"/>
        <v>0</v>
      </c>
      <c r="AI55" s="11">
        <f t="shared" si="52"/>
        <v>0</v>
      </c>
      <c r="AJ55" s="11">
        <f t="shared" si="53"/>
        <v>0</v>
      </c>
      <c r="AK55" s="11">
        <f t="shared" si="54"/>
        <v>0</v>
      </c>
      <c r="AL55" s="11">
        <f t="shared" si="55"/>
        <v>0</v>
      </c>
      <c r="AM55" s="7">
        <f t="shared" si="56"/>
        <v>0</v>
      </c>
      <c r="AN55" s="9">
        <v>0</v>
      </c>
      <c r="AO55" s="11">
        <f t="shared" si="57"/>
        <v>0</v>
      </c>
      <c r="AP55" s="11">
        <f t="shared" si="58"/>
        <v>0</v>
      </c>
      <c r="AQ55" s="11">
        <f t="shared" si="59"/>
        <v>0</v>
      </c>
      <c r="AR55" s="11"/>
      <c r="AS55" s="17">
        <f t="shared" si="60"/>
        <v>0</v>
      </c>
      <c r="AT55" s="9">
        <f t="shared" si="61"/>
        <v>0</v>
      </c>
      <c r="AU55" s="9">
        <f t="shared" si="62"/>
        <v>0</v>
      </c>
      <c r="AV55" s="9"/>
      <c r="AW55" s="9">
        <v>0</v>
      </c>
      <c r="AX55" s="9"/>
      <c r="AY55" s="9"/>
      <c r="AZ55" s="11">
        <f t="shared" si="63"/>
        <v>0</v>
      </c>
      <c r="BA55" s="24" t="s">
        <v>14</v>
      </c>
      <c r="BB55" s="27"/>
      <c r="BC55" s="22"/>
      <c r="BD55" s="25"/>
      <c r="BE55" s="20"/>
      <c r="BF55" s="20"/>
      <c r="BG55" s="20"/>
      <c r="BH55" s="20"/>
      <c r="BI55" s="20"/>
      <c r="BJ55" s="20"/>
    </row>
    <row r="56" spans="1:62" ht="17.100000000000001" hidden="1" customHeight="1" x14ac:dyDescent="0.2">
      <c r="A56" s="28"/>
      <c r="B56" s="23"/>
      <c r="C56" s="14"/>
      <c r="D56" s="26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>
        <f>E56+F56+G56+H56+I56+M56+N56</f>
        <v>0</v>
      </c>
      <c r="P56" s="94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3"/>
      <c r="AG56" s="21">
        <f t="shared" si="50"/>
        <v>0</v>
      </c>
      <c r="AH56" s="21">
        <f t="shared" si="51"/>
        <v>0</v>
      </c>
      <c r="AI56" s="21">
        <f t="shared" si="52"/>
        <v>0</v>
      </c>
      <c r="AJ56" s="21">
        <f t="shared" si="53"/>
        <v>0</v>
      </c>
      <c r="AK56" s="21">
        <f t="shared" si="54"/>
        <v>0</v>
      </c>
      <c r="AL56" s="21">
        <f t="shared" si="55"/>
        <v>0</v>
      </c>
      <c r="AM56" s="22">
        <f t="shared" si="56"/>
        <v>0</v>
      </c>
      <c r="AN56" s="21"/>
      <c r="AO56" s="21"/>
      <c r="AP56" s="21"/>
      <c r="AQ56" s="21"/>
      <c r="AR56" s="21"/>
      <c r="AS56" s="92"/>
      <c r="AT56" s="21"/>
      <c r="AU56" s="21"/>
      <c r="AV56" s="21"/>
      <c r="AW56" s="22"/>
      <c r="AX56" s="22"/>
      <c r="AY56" s="22"/>
      <c r="AZ56" s="22"/>
      <c r="BA56" s="24" t="s">
        <v>14</v>
      </c>
      <c r="BB56" s="27"/>
      <c r="BC56" s="22"/>
      <c r="BD56" s="25"/>
      <c r="BE56" s="20"/>
      <c r="BF56" s="20"/>
      <c r="BG56" s="20"/>
      <c r="BH56" s="20"/>
      <c r="BI56" s="20"/>
      <c r="BJ56" s="20"/>
    </row>
    <row r="57" spans="1:62" ht="17.100000000000001" customHeight="1" x14ac:dyDescent="0.2">
      <c r="A57" s="98" t="s">
        <v>65</v>
      </c>
      <c r="B57" s="99"/>
      <c r="C57" s="100" t="s">
        <v>66</v>
      </c>
      <c r="D57" s="95"/>
      <c r="E57" s="96">
        <f>SUBTOTAL(9,E58:E58)</f>
        <v>10000000</v>
      </c>
      <c r="F57" s="96">
        <f>SUBTOTAL(9,F58:F58)</f>
        <v>0</v>
      </c>
      <c r="G57" s="96">
        <f>SUBTOTAL(9,G58:G58)</f>
        <v>0</v>
      </c>
      <c r="H57" s="96">
        <f>SUBTOTAL(9,H58:H58)</f>
        <v>0</v>
      </c>
      <c r="I57" s="96">
        <f>SUBTOTAL(9,I58:I58)</f>
        <v>0</v>
      </c>
      <c r="J57" s="96"/>
      <c r="K57" s="96"/>
      <c r="L57" s="96"/>
      <c r="M57" s="96">
        <f>SUBTOTAL(9,M58:M58)</f>
        <v>0</v>
      </c>
      <c r="N57" s="96">
        <f>SUBTOTAL(9,N58:N58)</f>
        <v>0</v>
      </c>
      <c r="O57" s="96">
        <f>SUBTOTAL(9,O58:O58)</f>
        <v>10000000</v>
      </c>
      <c r="P57" s="96">
        <f>SUBTOTAL(9,P58:P58)</f>
        <v>13</v>
      </c>
      <c r="Q57" s="96">
        <f>SUBTOTAL(9,Q58:Q58)</f>
        <v>5909090.9090909092</v>
      </c>
      <c r="R57" s="96"/>
      <c r="S57" s="96"/>
      <c r="T57" s="96"/>
      <c r="U57" s="96"/>
      <c r="V57" s="96"/>
      <c r="W57" s="96"/>
      <c r="X57" s="96"/>
      <c r="Y57" s="96"/>
      <c r="Z57" s="96"/>
      <c r="AA57" s="96">
        <f t="shared" ref="AA57:BB57" si="64">SUBTOTAL(9,AA58:AA58)</f>
        <v>5909090.9090909092</v>
      </c>
      <c r="AB57" s="96">
        <f t="shared" si="64"/>
        <v>0</v>
      </c>
      <c r="AC57" s="96">
        <f t="shared" si="64"/>
        <v>0</v>
      </c>
      <c r="AD57" s="96">
        <f t="shared" si="64"/>
        <v>0</v>
      </c>
      <c r="AE57" s="96">
        <f t="shared" si="64"/>
        <v>5909090.9090909092</v>
      </c>
      <c r="AF57" s="96">
        <f t="shared" si="64"/>
        <v>0</v>
      </c>
      <c r="AG57" s="96">
        <f t="shared" si="64"/>
        <v>0</v>
      </c>
      <c r="AH57" s="96">
        <f t="shared" si="64"/>
        <v>0</v>
      </c>
      <c r="AI57" s="96">
        <f t="shared" si="64"/>
        <v>0</v>
      </c>
      <c r="AJ57" s="96">
        <f t="shared" si="64"/>
        <v>0</v>
      </c>
      <c r="AK57" s="96">
        <f t="shared" si="64"/>
        <v>0</v>
      </c>
      <c r="AL57" s="96">
        <f t="shared" si="64"/>
        <v>0</v>
      </c>
      <c r="AM57" s="96">
        <f t="shared" si="64"/>
        <v>0</v>
      </c>
      <c r="AN57" s="96">
        <f t="shared" si="64"/>
        <v>0</v>
      </c>
      <c r="AO57" s="96">
        <f t="shared" si="64"/>
        <v>5909090.9090909092</v>
      </c>
      <c r="AP57" s="96">
        <f t="shared" si="64"/>
        <v>590909.09090909094</v>
      </c>
      <c r="AQ57" s="96">
        <f t="shared" si="64"/>
        <v>590909.09090909094</v>
      </c>
      <c r="AR57" s="96">
        <f t="shared" si="64"/>
        <v>0</v>
      </c>
      <c r="AS57" s="96">
        <f t="shared" si="64"/>
        <v>5318181.8181818184</v>
      </c>
      <c r="AT57" s="96">
        <f t="shared" si="64"/>
        <v>0</v>
      </c>
      <c r="AU57" s="96">
        <f t="shared" si="64"/>
        <v>0</v>
      </c>
      <c r="AV57" s="96">
        <f t="shared" si="64"/>
        <v>0</v>
      </c>
      <c r="AW57" s="96">
        <f t="shared" si="64"/>
        <v>0</v>
      </c>
      <c r="AX57" s="96">
        <f t="shared" si="64"/>
        <v>0</v>
      </c>
      <c r="AY57" s="96">
        <f t="shared" si="64"/>
        <v>0</v>
      </c>
      <c r="AZ57" s="96">
        <f t="shared" si="64"/>
        <v>5318181.8181818184</v>
      </c>
      <c r="BA57" s="96">
        <f t="shared" si="64"/>
        <v>0</v>
      </c>
      <c r="BB57" s="96">
        <f t="shared" si="64"/>
        <v>0</v>
      </c>
      <c r="BC57" s="96"/>
      <c r="BD57" s="96">
        <f>SUBTOTAL(9,BD58:BD58)</f>
        <v>0</v>
      </c>
      <c r="BE57" s="97"/>
      <c r="BF57" s="97"/>
      <c r="BG57" s="97"/>
      <c r="BH57" s="97"/>
      <c r="BI57" s="97"/>
      <c r="BJ57" s="97"/>
    </row>
    <row r="58" spans="1:62" ht="17.100000000000001" customHeight="1" x14ac:dyDescent="0.2">
      <c r="A58" s="12">
        <v>10</v>
      </c>
      <c r="B58" s="19" t="s">
        <v>67</v>
      </c>
      <c r="C58" s="14"/>
      <c r="D58" s="14"/>
      <c r="E58" s="9">
        <v>10000000</v>
      </c>
      <c r="F58" s="9"/>
      <c r="G58" s="9"/>
      <c r="H58" s="9"/>
      <c r="I58" s="9"/>
      <c r="J58" s="9"/>
      <c r="K58" s="9"/>
      <c r="L58" s="9"/>
      <c r="M58" s="9"/>
      <c r="N58" s="9"/>
      <c r="O58" s="11">
        <f>E58+F58+G58+H58+I58+M58+N58</f>
        <v>10000000</v>
      </c>
      <c r="P58" s="18">
        <v>13</v>
      </c>
      <c r="Q58" s="8">
        <f>O58/22*P58</f>
        <v>5909090.9090909092</v>
      </c>
      <c r="R58" s="7">
        <f>E58/22*$P58</f>
        <v>5909090.9090909092</v>
      </c>
      <c r="S58" s="7">
        <f t="shared" ref="S58:Z58" si="65">G58/22*$P58</f>
        <v>0</v>
      </c>
      <c r="T58" s="7">
        <f t="shared" si="65"/>
        <v>0</v>
      </c>
      <c r="U58" s="7">
        <f t="shared" si="65"/>
        <v>0</v>
      </c>
      <c r="V58" s="7">
        <f t="shared" si="65"/>
        <v>0</v>
      </c>
      <c r="W58" s="7">
        <f t="shared" si="65"/>
        <v>0</v>
      </c>
      <c r="X58" s="7">
        <f t="shared" si="65"/>
        <v>0</v>
      </c>
      <c r="Y58" s="7">
        <f t="shared" si="65"/>
        <v>0</v>
      </c>
      <c r="Z58" s="7">
        <f t="shared" si="65"/>
        <v>0</v>
      </c>
      <c r="AA58" s="7">
        <f>SUM(R58:Z58)</f>
        <v>5909090.9090909092</v>
      </c>
      <c r="AB58" s="8"/>
      <c r="AC58" s="8"/>
      <c r="AD58" s="8"/>
      <c r="AE58" s="8">
        <f>AA58</f>
        <v>5909090.9090909092</v>
      </c>
      <c r="AF58" s="8"/>
      <c r="AG58" s="9">
        <f>$AF58*17.5%</f>
        <v>0</v>
      </c>
      <c r="AH58" s="9">
        <f>$AF58*3%</f>
        <v>0</v>
      </c>
      <c r="AI58" s="9">
        <f>$AF58*1%</f>
        <v>0</v>
      </c>
      <c r="AJ58" s="9">
        <f>$AF58*8%</f>
        <v>0</v>
      </c>
      <c r="AK58" s="9">
        <f>$AF58*1.5%</f>
        <v>0</v>
      </c>
      <c r="AL58" s="9">
        <f>$AF58*1%</f>
        <v>0</v>
      </c>
      <c r="AM58" s="8">
        <f>SUM(AJ58:AL58)</f>
        <v>0</v>
      </c>
      <c r="AN58" s="9"/>
      <c r="AO58" s="9">
        <f>AE58</f>
        <v>5909090.9090909092</v>
      </c>
      <c r="AP58" s="9">
        <f>AE58*10%</f>
        <v>590909.09090909094</v>
      </c>
      <c r="AQ58" s="9">
        <f>AP58+AM58</f>
        <v>590909.09090909094</v>
      </c>
      <c r="AR58" s="9"/>
      <c r="AS58" s="69">
        <f>AA58-AQ58</f>
        <v>5318181.8181818184</v>
      </c>
      <c r="AT58" s="9"/>
      <c r="AU58" s="9"/>
      <c r="AV58" s="9"/>
      <c r="AW58" s="9"/>
      <c r="AX58" s="9"/>
      <c r="AY58" s="9"/>
      <c r="AZ58" s="11">
        <f>AS58-SUM(AW58:AY58)</f>
        <v>5318181.8181818184</v>
      </c>
      <c r="BA58" s="13" t="s">
        <v>14</v>
      </c>
      <c r="BB58" s="16"/>
      <c r="BC58" s="7"/>
      <c r="BD58" s="15"/>
      <c r="BE58" s="10"/>
      <c r="BF58" s="10"/>
      <c r="BG58" s="10"/>
      <c r="BH58" s="10"/>
      <c r="BI58" s="10"/>
      <c r="BJ58" s="10"/>
    </row>
    <row r="59" spans="1:62" ht="39" customHeight="1" x14ac:dyDescent="0.2">
      <c r="A59" s="64" t="s">
        <v>68</v>
      </c>
      <c r="B59" s="65" t="s">
        <v>68</v>
      </c>
      <c r="C59" s="60" t="s">
        <v>17</v>
      </c>
      <c r="D59" s="60"/>
      <c r="E59" s="61">
        <f t="shared" ref="E59:AZ59" si="66">E10+E57</f>
        <v>168041997</v>
      </c>
      <c r="F59" s="61">
        <f t="shared" si="66"/>
        <v>0</v>
      </c>
      <c r="G59" s="61">
        <f t="shared" si="66"/>
        <v>2500000</v>
      </c>
      <c r="H59" s="61">
        <f t="shared" si="66"/>
        <v>6570000</v>
      </c>
      <c r="I59" s="61">
        <f t="shared" si="66"/>
        <v>0</v>
      </c>
      <c r="J59" s="61">
        <f t="shared" si="66"/>
        <v>3600000</v>
      </c>
      <c r="K59" s="61">
        <f t="shared" si="66"/>
        <v>8500000</v>
      </c>
      <c r="L59" s="61">
        <f t="shared" si="66"/>
        <v>0</v>
      </c>
      <c r="M59" s="61">
        <f t="shared" si="66"/>
        <v>260000</v>
      </c>
      <c r="N59" s="61">
        <f t="shared" si="66"/>
        <v>0</v>
      </c>
      <c r="O59" s="61">
        <f t="shared" si="66"/>
        <v>189471997</v>
      </c>
      <c r="P59" s="63">
        <f t="shared" si="66"/>
        <v>211</v>
      </c>
      <c r="Q59" s="61">
        <f t="shared" si="66"/>
        <v>185381087.90909091</v>
      </c>
      <c r="R59" s="61">
        <f t="shared" si="66"/>
        <v>158041997</v>
      </c>
      <c r="S59" s="61">
        <f t="shared" si="66"/>
        <v>2500000</v>
      </c>
      <c r="T59" s="61">
        <f t="shared" si="66"/>
        <v>6570000</v>
      </c>
      <c r="U59" s="61">
        <f t="shared" si="66"/>
        <v>0</v>
      </c>
      <c r="V59" s="61">
        <f t="shared" si="66"/>
        <v>3599999.9999999995</v>
      </c>
      <c r="W59" s="61">
        <f t="shared" si="66"/>
        <v>8500000</v>
      </c>
      <c r="X59" s="61">
        <f t="shared" si="66"/>
        <v>0</v>
      </c>
      <c r="Y59" s="61">
        <f t="shared" si="66"/>
        <v>260000</v>
      </c>
      <c r="Z59" s="61">
        <f t="shared" si="66"/>
        <v>0</v>
      </c>
      <c r="AA59" s="61">
        <f t="shared" si="66"/>
        <v>185381087.90909091</v>
      </c>
      <c r="AB59" s="61">
        <f t="shared" si="66"/>
        <v>160801997</v>
      </c>
      <c r="AC59" s="61">
        <f t="shared" si="66"/>
        <v>24120299.549999997</v>
      </c>
      <c r="AD59" s="61">
        <f t="shared" si="66"/>
        <v>-15620299.549999997</v>
      </c>
      <c r="AE59" s="61">
        <f t="shared" si="66"/>
        <v>175211087.90909091</v>
      </c>
      <c r="AF59" s="61">
        <f t="shared" si="66"/>
        <v>49456000</v>
      </c>
      <c r="AG59" s="61">
        <f t="shared" si="66"/>
        <v>8654799.9999999981</v>
      </c>
      <c r="AH59" s="61">
        <f t="shared" si="66"/>
        <v>1483680</v>
      </c>
      <c r="AI59" s="61">
        <f t="shared" si="66"/>
        <v>494560</v>
      </c>
      <c r="AJ59" s="61">
        <f t="shared" si="66"/>
        <v>3956480</v>
      </c>
      <c r="AK59" s="61">
        <f t="shared" si="66"/>
        <v>741840</v>
      </c>
      <c r="AL59" s="61">
        <f t="shared" si="66"/>
        <v>494560</v>
      </c>
      <c r="AM59" s="61">
        <f t="shared" si="66"/>
        <v>5192880</v>
      </c>
      <c r="AN59" s="61">
        <f t="shared" si="66"/>
        <v>0</v>
      </c>
      <c r="AO59" s="61">
        <f t="shared" si="66"/>
        <v>82778207.909090906</v>
      </c>
      <c r="AP59" s="61">
        <f t="shared" si="66"/>
        <v>8610026.0909090918</v>
      </c>
      <c r="AQ59" s="61">
        <f t="shared" si="66"/>
        <v>13802906.090909092</v>
      </c>
      <c r="AR59" s="61">
        <f t="shared" si="66"/>
        <v>0</v>
      </c>
      <c r="AS59" s="61">
        <f t="shared" si="66"/>
        <v>171578181.81818181</v>
      </c>
      <c r="AT59" s="61">
        <f t="shared" si="66"/>
        <v>157760000</v>
      </c>
      <c r="AU59" s="61">
        <f t="shared" si="66"/>
        <v>8500000</v>
      </c>
      <c r="AV59" s="61">
        <f t="shared" si="66"/>
        <v>0</v>
      </c>
      <c r="AW59" s="61">
        <f t="shared" si="66"/>
        <v>77229038</v>
      </c>
      <c r="AX59" s="61">
        <f t="shared" si="66"/>
        <v>0</v>
      </c>
      <c r="AY59" s="61">
        <f t="shared" si="66"/>
        <v>0</v>
      </c>
      <c r="AZ59" s="61">
        <f t="shared" si="66"/>
        <v>94349143.818181813</v>
      </c>
      <c r="BA59" s="62"/>
      <c r="BB59" s="62"/>
      <c r="BC59" s="61"/>
      <c r="BD59" s="61">
        <f>SUBTOTAL(9,BD10:BD58)</f>
        <v>0</v>
      </c>
      <c r="BE59" s="33"/>
      <c r="BF59" s="33"/>
      <c r="BG59" s="33"/>
      <c r="BH59" s="33"/>
      <c r="BI59" s="33"/>
      <c r="BJ59" s="33"/>
    </row>
    <row r="60" spans="1:62" ht="18.95" customHeight="1" x14ac:dyDescent="0.2">
      <c r="A60" s="129"/>
      <c r="B60" s="129"/>
      <c r="C60" s="126"/>
      <c r="D60" s="128"/>
      <c r="E60" s="123"/>
      <c r="F60" s="123"/>
      <c r="G60" s="123"/>
      <c r="H60" s="123"/>
      <c r="I60" s="123"/>
      <c r="J60" s="123"/>
      <c r="K60" s="123"/>
      <c r="L60" s="123"/>
      <c r="M60" s="123"/>
      <c r="N60" s="136"/>
      <c r="O60" s="136"/>
      <c r="P60" s="130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123"/>
      <c r="AG60" s="127"/>
      <c r="AH60" s="127"/>
      <c r="AI60" s="123"/>
      <c r="AJ60" s="123"/>
      <c r="AK60" s="123"/>
      <c r="AL60" s="123"/>
      <c r="AM60" s="123"/>
      <c r="AN60" s="123"/>
      <c r="AO60" s="123"/>
      <c r="AP60" s="123"/>
      <c r="AQ60" s="123"/>
      <c r="AR60" s="123"/>
      <c r="AS60" s="125"/>
      <c r="AT60" s="123"/>
      <c r="AU60" s="123"/>
      <c r="AV60" s="123"/>
      <c r="AW60" s="124"/>
      <c r="AX60" s="124"/>
      <c r="AY60" s="124"/>
      <c r="AZ60" s="124"/>
      <c r="BA60" s="123"/>
      <c r="BB60" s="6"/>
      <c r="BC60" s="102"/>
      <c r="BD60" s="49"/>
      <c r="BE60" s="116"/>
      <c r="BF60" s="116"/>
      <c r="BG60" s="116"/>
      <c r="BH60" s="116"/>
      <c r="BI60" s="116"/>
      <c r="BJ60" s="116"/>
    </row>
    <row r="61" spans="1:62" ht="18.95" customHeight="1" x14ac:dyDescent="0.2">
      <c r="A61" s="2"/>
      <c r="B61" s="2"/>
      <c r="C61" s="3"/>
      <c r="D61" s="101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103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4"/>
      <c r="AN61" s="4"/>
      <c r="AO61" s="4"/>
      <c r="AP61" s="4"/>
      <c r="AQ61" s="4"/>
      <c r="AR61" s="4"/>
      <c r="AS61" s="4"/>
      <c r="AT61" s="4"/>
      <c r="AU61" s="4"/>
      <c r="AV61" s="5"/>
      <c r="AW61" s="5"/>
      <c r="AX61" s="5"/>
      <c r="AY61" s="5"/>
      <c r="AZ61" s="5"/>
      <c r="BA61" s="5"/>
      <c r="BB61" s="6"/>
      <c r="BC61" s="102"/>
      <c r="BD61" s="45"/>
      <c r="BE61" s="1"/>
      <c r="BF61" s="1"/>
      <c r="BG61" s="1"/>
      <c r="BH61" s="1"/>
      <c r="BI61" s="1"/>
      <c r="BJ61" s="1"/>
    </row>
    <row r="62" spans="1:62" ht="18.95" customHeight="1" x14ac:dyDescent="0.2">
      <c r="A62" s="2"/>
      <c r="B62" s="2"/>
      <c r="C62" s="3"/>
      <c r="D62" s="101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103"/>
      <c r="Q62" s="131"/>
      <c r="R62" s="131"/>
      <c r="S62" s="131"/>
      <c r="T62" s="131"/>
      <c r="U62" s="131"/>
      <c r="V62" s="131"/>
      <c r="W62" s="131"/>
      <c r="X62" s="131"/>
      <c r="Y62" s="131"/>
      <c r="Z62" s="131"/>
      <c r="AA62" s="131"/>
      <c r="AB62" s="131"/>
      <c r="AC62" s="131"/>
      <c r="AD62" s="131"/>
      <c r="AE62" s="131"/>
      <c r="AF62" s="131"/>
      <c r="AG62" s="131"/>
      <c r="AH62" s="131"/>
      <c r="AI62" s="131"/>
      <c r="AJ62" s="132"/>
      <c r="AK62" s="5"/>
      <c r="AL62" s="5"/>
      <c r="AM62" s="4"/>
      <c r="AN62" s="4"/>
      <c r="AO62" s="4"/>
      <c r="AP62" s="4"/>
      <c r="AQ62" s="4"/>
      <c r="AR62" s="4"/>
      <c r="AS62" s="4"/>
      <c r="AT62" s="4"/>
      <c r="AU62" s="4"/>
      <c r="AV62" s="5"/>
      <c r="AW62" s="5"/>
      <c r="AX62" s="5"/>
      <c r="AY62" s="5"/>
      <c r="AZ62" s="5"/>
      <c r="BA62" s="5"/>
      <c r="BB62" s="6"/>
      <c r="BC62" s="102"/>
      <c r="BD62" s="45"/>
      <c r="BE62" s="1"/>
      <c r="BF62" s="1"/>
      <c r="BG62" s="1"/>
      <c r="BH62" s="1"/>
      <c r="BI62" s="1"/>
      <c r="BJ62" s="1"/>
    </row>
    <row r="63" spans="1:62" ht="18.95" customHeight="1" x14ac:dyDescent="0.2">
      <c r="A63" s="2"/>
      <c r="B63" s="2"/>
      <c r="C63" s="3"/>
      <c r="D63" s="101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103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4"/>
      <c r="AN63" s="4"/>
      <c r="AO63" s="4"/>
      <c r="AP63" s="4"/>
      <c r="AQ63" s="4"/>
      <c r="AR63" s="4"/>
      <c r="AS63" s="4"/>
      <c r="AT63" s="4"/>
      <c r="AU63" s="4"/>
      <c r="AV63" s="5"/>
      <c r="AW63" s="5"/>
      <c r="AX63" s="5"/>
      <c r="AY63" s="5"/>
      <c r="AZ63" s="5"/>
      <c r="BA63" s="5"/>
      <c r="BB63" s="6"/>
      <c r="BC63" s="102"/>
      <c r="BD63" s="45"/>
      <c r="BE63" s="1"/>
      <c r="BF63" s="1"/>
      <c r="BG63" s="1"/>
      <c r="BH63" s="1"/>
      <c r="BI63" s="1"/>
      <c r="BJ63" s="1"/>
    </row>
    <row r="64" spans="1:62" ht="17.100000000000001" customHeight="1" x14ac:dyDescent="0.2">
      <c r="A64" s="47"/>
      <c r="B64" s="47"/>
      <c r="C64" s="41"/>
      <c r="D64" s="137" t="s">
        <v>15</v>
      </c>
      <c r="E64" s="137"/>
      <c r="F64" s="43"/>
      <c r="G64" s="43"/>
      <c r="H64" s="43"/>
      <c r="I64" s="43"/>
      <c r="J64" s="43" t="s">
        <v>69</v>
      </c>
      <c r="K64" s="43"/>
      <c r="L64" s="43"/>
      <c r="M64" s="137"/>
      <c r="N64" s="137"/>
      <c r="O64" s="137"/>
      <c r="P64" s="137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8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6"/>
      <c r="BC64" s="49"/>
      <c r="BD64" s="45"/>
      <c r="BE64" s="41"/>
      <c r="BF64" s="41"/>
      <c r="BG64" s="41"/>
      <c r="BH64" s="41"/>
      <c r="BI64" s="41"/>
      <c r="BJ64" s="41"/>
    </row>
    <row r="65" spans="1:62" ht="17.100000000000001" customHeight="1" x14ac:dyDescent="0.2">
      <c r="A65" s="74"/>
      <c r="B65" s="74"/>
      <c r="C65" s="70"/>
      <c r="D65" s="135" t="s">
        <v>16</v>
      </c>
      <c r="E65" s="135"/>
      <c r="F65" s="72"/>
      <c r="G65" s="72"/>
      <c r="H65" s="51"/>
      <c r="I65" s="51"/>
      <c r="J65" s="51"/>
      <c r="K65" s="51"/>
      <c r="L65" s="51"/>
      <c r="M65" s="135"/>
      <c r="N65" s="135"/>
      <c r="O65" s="135"/>
      <c r="P65" s="135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  <c r="AX65" s="71"/>
      <c r="AY65" s="71"/>
      <c r="AZ65" s="71"/>
      <c r="BA65" s="71"/>
      <c r="BB65" s="75"/>
      <c r="BC65" s="49"/>
      <c r="BD65" s="45"/>
      <c r="BE65" s="73"/>
      <c r="BF65" s="73"/>
      <c r="BG65" s="73"/>
      <c r="BH65" s="73"/>
      <c r="BI65" s="73"/>
      <c r="BJ65" s="73"/>
    </row>
    <row r="66" spans="1:62" ht="17.100000000000001" customHeight="1" x14ac:dyDescent="0.2">
      <c r="P66" s="51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37"/>
      <c r="AG66" s="37"/>
      <c r="AH66" s="37"/>
      <c r="AI66" s="37"/>
      <c r="AJ66" s="51"/>
      <c r="AK66" s="43"/>
      <c r="BB66" s="88"/>
      <c r="BC66" s="49"/>
      <c r="BD66" s="45"/>
    </row>
    <row r="67" spans="1:62" ht="17.100000000000001" customHeight="1" x14ac:dyDescent="0.2">
      <c r="P67" s="51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37"/>
      <c r="AG67" s="37"/>
      <c r="AH67" s="37"/>
      <c r="AI67" s="37"/>
      <c r="AJ67" s="51"/>
      <c r="AK67" s="43"/>
      <c r="BC67" s="147"/>
      <c r="BD67" s="147"/>
    </row>
    <row r="68" spans="1:62" ht="17.100000000000001" customHeight="1" x14ac:dyDescent="0.2">
      <c r="P68" s="51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37"/>
      <c r="AG68" s="37"/>
      <c r="AH68" s="37"/>
      <c r="AI68" s="37"/>
      <c r="AJ68" s="51"/>
      <c r="AK68" s="43"/>
      <c r="BC68" s="45"/>
      <c r="BD68" s="49"/>
    </row>
    <row r="69" spans="1:62" ht="17.100000000000001" customHeight="1" x14ac:dyDescent="0.2">
      <c r="P69" s="51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37"/>
      <c r="AG69" s="80"/>
      <c r="AH69" s="37"/>
      <c r="AI69" s="37"/>
      <c r="AJ69" s="51"/>
      <c r="AK69" s="43"/>
      <c r="BC69" s="45"/>
      <c r="BD69" s="49"/>
    </row>
    <row r="70" spans="1:62" ht="17.100000000000001" customHeight="1" x14ac:dyDescent="0.2">
      <c r="D70" s="137"/>
      <c r="E70" s="137"/>
      <c r="M70" s="42"/>
      <c r="N70" s="42"/>
      <c r="O70" s="137"/>
      <c r="P70" s="137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37"/>
      <c r="AG70" s="37"/>
      <c r="AH70" s="37"/>
      <c r="AI70" s="37"/>
      <c r="AJ70" s="51"/>
      <c r="AK70" s="43"/>
      <c r="BC70" s="122"/>
      <c r="BD70" s="102"/>
    </row>
    <row r="71" spans="1:62" ht="17.100000000000001" customHeight="1" x14ac:dyDescent="0.2">
      <c r="P71" s="50"/>
      <c r="Q71" s="79"/>
      <c r="R71" s="79"/>
      <c r="S71" s="79"/>
      <c r="T71" s="79"/>
      <c r="U71" s="79"/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133"/>
      <c r="AG71" s="114"/>
      <c r="AH71" s="133"/>
      <c r="AI71" s="133"/>
      <c r="AJ71" s="133"/>
      <c r="AK71" s="43"/>
      <c r="BC71" s="45"/>
      <c r="BD71" s="45"/>
    </row>
    <row r="72" spans="1:62" ht="17.100000000000001" customHeight="1" x14ac:dyDescent="0.2">
      <c r="P72" s="50"/>
      <c r="AG72" s="114"/>
      <c r="AH72" s="114"/>
      <c r="AI72" s="114"/>
      <c r="AJ72" s="114"/>
      <c r="AK72" s="114"/>
      <c r="AL72" s="114"/>
      <c r="BC72" s="45"/>
      <c r="BD72" s="45"/>
    </row>
    <row r="73" spans="1:62" ht="17.100000000000001" customHeight="1" x14ac:dyDescent="0.2">
      <c r="P73" s="50"/>
      <c r="AH73" s="51"/>
      <c r="AI73" s="51"/>
      <c r="AJ73" s="51"/>
      <c r="AK73" s="43"/>
      <c r="BC73" s="45"/>
      <c r="BD73" s="45"/>
    </row>
    <row r="74" spans="1:62" ht="17.100000000000001" customHeight="1" x14ac:dyDescent="0.2">
      <c r="P74" s="50"/>
      <c r="AH74" s="51"/>
      <c r="AI74" s="51"/>
      <c r="AJ74" s="51"/>
      <c r="AK74" s="43"/>
      <c r="AP74" s="134"/>
      <c r="AQ74" s="134"/>
      <c r="AR74" s="134"/>
      <c r="AS74" s="134"/>
      <c r="AT74" s="134"/>
      <c r="AU74" s="134"/>
      <c r="BC74" s="49"/>
      <c r="BD74" s="45"/>
    </row>
    <row r="75" spans="1:62" ht="17.100000000000001" customHeight="1" x14ac:dyDescent="0.2">
      <c r="P75" s="50"/>
      <c r="AH75" s="51"/>
      <c r="AI75" s="51"/>
      <c r="AJ75" s="51"/>
      <c r="AK75" s="43"/>
      <c r="BC75" s="45"/>
      <c r="BD75" s="45"/>
    </row>
    <row r="76" spans="1:62" ht="17.100000000000001" customHeight="1" x14ac:dyDescent="0.2">
      <c r="P76" s="50"/>
      <c r="AH76" s="51"/>
      <c r="AI76" s="51"/>
      <c r="AJ76" s="51"/>
      <c r="AK76" s="43"/>
      <c r="BC76" s="45"/>
      <c r="BD76" s="45"/>
    </row>
    <row r="77" spans="1:62" ht="17.100000000000001" customHeight="1" x14ac:dyDescent="0.2">
      <c r="P77" s="50"/>
      <c r="AH77" s="51"/>
      <c r="AI77" s="51"/>
      <c r="AJ77" s="51"/>
      <c r="AK77" s="43"/>
      <c r="BC77" s="45"/>
      <c r="BD77" s="45"/>
    </row>
    <row r="78" spans="1:62" ht="17.100000000000001" customHeight="1" x14ac:dyDescent="0.2">
      <c r="P78" s="50"/>
      <c r="AH78" s="51"/>
      <c r="AI78" s="51"/>
      <c r="AJ78" s="51"/>
      <c r="AK78" s="43"/>
      <c r="BC78" s="45"/>
      <c r="BD78" s="45"/>
    </row>
    <row r="79" spans="1:62" ht="17.100000000000001" customHeight="1" x14ac:dyDescent="0.2">
      <c r="P79" s="50"/>
      <c r="AH79" s="51"/>
      <c r="AI79" s="51"/>
      <c r="AJ79" s="51"/>
      <c r="AK79" s="43"/>
      <c r="BC79" s="45"/>
      <c r="BD79" s="45"/>
    </row>
    <row r="80" spans="1:62" ht="17.100000000000001" customHeight="1" x14ac:dyDescent="0.2">
      <c r="P80" s="50"/>
      <c r="AH80" s="51"/>
      <c r="AI80" s="51"/>
      <c r="AJ80" s="51"/>
      <c r="AK80" s="43"/>
      <c r="BC80" s="45"/>
      <c r="BD80" s="45"/>
    </row>
    <row r="81" spans="1:56" ht="17.100000000000001" customHeight="1" x14ac:dyDescent="0.2">
      <c r="P81" s="50"/>
      <c r="AH81" s="51"/>
      <c r="AI81" s="51"/>
      <c r="AJ81" s="51"/>
      <c r="AK81" s="43"/>
      <c r="BC81" s="45"/>
      <c r="BD81" s="45"/>
    </row>
    <row r="82" spans="1:56" ht="17.100000000000001" customHeight="1" x14ac:dyDescent="0.2">
      <c r="A82" s="73"/>
      <c r="B82" s="73"/>
      <c r="D82" s="70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8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51"/>
      <c r="AI82" s="51"/>
      <c r="AJ82" s="51"/>
      <c r="AK82" s="4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</row>
    <row r="83" spans="1:56" ht="17.100000000000001" customHeight="1" x14ac:dyDescent="0.2">
      <c r="A83" s="73"/>
      <c r="B83" s="73"/>
      <c r="D83" s="70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8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51"/>
      <c r="AI83" s="51"/>
      <c r="AJ83" s="51"/>
      <c r="AK83" s="43"/>
      <c r="AL83" s="73"/>
      <c r="AM83" s="73"/>
      <c r="AN83" s="73"/>
      <c r="AO83" s="73"/>
      <c r="AP83" s="73"/>
      <c r="AQ83" s="73"/>
      <c r="AR83" s="73"/>
      <c r="AS83" s="73"/>
      <c r="AT83" s="73"/>
      <c r="AU83" s="73"/>
      <c r="AV83" s="73"/>
      <c r="AW83" s="73"/>
      <c r="AX83" s="73"/>
      <c r="AY83" s="73"/>
      <c r="AZ83" s="73"/>
      <c r="BA83" s="73"/>
    </row>
    <row r="84" spans="1:56" ht="17.100000000000001" customHeight="1" x14ac:dyDescent="0.2">
      <c r="A84" s="73"/>
      <c r="B84" s="73"/>
      <c r="D84" s="70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8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51"/>
      <c r="AI84" s="51"/>
      <c r="AJ84" s="51"/>
      <c r="AK84" s="43"/>
      <c r="AL84" s="73"/>
      <c r="AM84" s="73"/>
      <c r="AN84" s="73"/>
      <c r="AO84" s="73"/>
      <c r="AP84" s="73"/>
      <c r="AQ84" s="73"/>
      <c r="AR84" s="73"/>
      <c r="AS84" s="73"/>
      <c r="AT84" s="73"/>
      <c r="AU84" s="73"/>
      <c r="AV84" s="73"/>
      <c r="AW84" s="73"/>
      <c r="AX84" s="73"/>
      <c r="AY84" s="73"/>
      <c r="AZ84" s="73"/>
      <c r="BA84" s="73"/>
    </row>
  </sheetData>
  <mergeCells count="43">
    <mergeCell ref="BE7:BE8"/>
    <mergeCell ref="A4:BB4"/>
    <mergeCell ref="A7:A8"/>
    <mergeCell ref="C7:C8"/>
    <mergeCell ref="D7:D8"/>
    <mergeCell ref="E7:E8"/>
    <mergeCell ref="F7:F8"/>
    <mergeCell ref="G7:N7"/>
    <mergeCell ref="O7:O8"/>
    <mergeCell ref="P7:P8"/>
    <mergeCell ref="AV7:AV8"/>
    <mergeCell ref="AF7:AF8"/>
    <mergeCell ref="B7:B8"/>
    <mergeCell ref="AY7:AY8"/>
    <mergeCell ref="AZ7:AZ8"/>
    <mergeCell ref="BC67:BD67"/>
    <mergeCell ref="D70:E70"/>
    <mergeCell ref="O70:P70"/>
    <mergeCell ref="AJ7:AL7"/>
    <mergeCell ref="AM7:AM8"/>
    <mergeCell ref="BC7:BC8"/>
    <mergeCell ref="BD7:BD8"/>
    <mergeCell ref="AG7:AI7"/>
    <mergeCell ref="Q7:Q8"/>
    <mergeCell ref="AN7:AN8"/>
    <mergeCell ref="BB7:BB8"/>
    <mergeCell ref="AW7:AW8"/>
    <mergeCell ref="BA7:BA8"/>
    <mergeCell ref="M64:N64"/>
    <mergeCell ref="M65:N65"/>
    <mergeCell ref="D64:E64"/>
    <mergeCell ref="D65:E65"/>
    <mergeCell ref="N60:O60"/>
    <mergeCell ref="O64:P64"/>
    <mergeCell ref="O65:P65"/>
    <mergeCell ref="AX7:AX8"/>
    <mergeCell ref="AA7:AA8"/>
    <mergeCell ref="AT7:AT8"/>
    <mergeCell ref="AU7:AU8"/>
    <mergeCell ref="AS7:AS8"/>
    <mergeCell ref="AQ7:AQ8"/>
    <mergeCell ref="AP7:AP8"/>
    <mergeCell ref="AO7:AO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THÁNG... NĂM...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DIEM MY</dc:creator>
  <cp:lastModifiedBy>VAN CHUNG</cp:lastModifiedBy>
  <dcterms:created xsi:type="dcterms:W3CDTF">2024-10-10T02:38:13Z</dcterms:created>
  <dcterms:modified xsi:type="dcterms:W3CDTF">2024-10-10T02:38:13Z</dcterms:modified>
</cp:coreProperties>
</file>